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發展支持科\1同仁個別專屬資料夾\1-75郭芙瑄\準公托服務與費用作業要點\1120308-函文準公托申請表要件\"/>
    </mc:Choice>
  </mc:AlternateContent>
  <bookViews>
    <workbookView xWindow="0" yWindow="0" windowWidth="24000" windowHeight="9030" activeTab="1"/>
  </bookViews>
  <sheets>
    <sheet name="薪資清冊" sheetId="2" r:id="rId1"/>
    <sheet name="薪資差額清冊(專案)" sheetId="1" r:id="rId2"/>
  </sheets>
  <calcPr calcId="152511" iterateDelta="1E-4"/>
</workbook>
</file>

<file path=xl/calcChain.xml><?xml version="1.0" encoding="utf-8"?>
<calcChain xmlns="http://schemas.openxmlformats.org/spreadsheetml/2006/main">
  <c r="J6" i="1" l="1"/>
  <c r="J7" i="1"/>
  <c r="J8" i="1"/>
  <c r="J5" i="1"/>
  <c r="N7" i="2" l="1"/>
  <c r="N6" i="2"/>
  <c r="L6" i="1"/>
  <c r="M6" i="1" s="1"/>
  <c r="K6" i="1"/>
  <c r="L7" i="1"/>
  <c r="M7" i="1" s="1"/>
  <c r="L8" i="1"/>
  <c r="M8" i="1" s="1"/>
  <c r="L5" i="1"/>
  <c r="M5" i="1" s="1"/>
  <c r="K7" i="1"/>
  <c r="N7" i="1" s="1"/>
  <c r="K8" i="1"/>
  <c r="K5" i="1"/>
  <c r="N5" i="1" s="1"/>
  <c r="N11" i="2"/>
  <c r="N10" i="2"/>
  <c r="N9" i="2"/>
  <c r="N8" i="2"/>
  <c r="N5" i="2"/>
  <c r="N4" i="2"/>
  <c r="N8" i="1" l="1"/>
  <c r="N6" i="1"/>
  <c r="N9" i="1" s="1"/>
</calcChain>
</file>

<file path=xl/sharedStrings.xml><?xml version="1.0" encoding="utf-8"?>
<sst xmlns="http://schemas.openxmlformats.org/spreadsheetml/2006/main" count="88" uniqueCount="71">
  <si>
    <t>身分證字號</t>
  </si>
  <si>
    <t>備註</t>
  </si>
  <si>
    <t>應發薪資</t>
    <phoneticPr fontId="9" type="noConversion"/>
  </si>
  <si>
    <t>應扣項目</t>
    <phoneticPr fontId="9" type="noConversion"/>
  </si>
  <si>
    <t>健保費</t>
    <phoneticPr fontId="9" type="noConversion"/>
  </si>
  <si>
    <t>缺勤
（事、病假、遲到早退等）</t>
    <phoneticPr fontId="9" type="noConversion"/>
  </si>
  <si>
    <t>職工福利金
100</t>
    <phoneticPr fontId="9" type="noConversion"/>
  </si>
  <si>
    <t>承辦人核章：</t>
    <phoneticPr fontId="9" type="noConversion"/>
  </si>
  <si>
    <t>負責人核章：</t>
    <phoneticPr fontId="9" type="noConversion"/>
  </si>
  <si>
    <t>到職日期</t>
    <phoneticPr fontId="9" type="noConversion"/>
  </si>
  <si>
    <t>110.9.10</t>
    <phoneticPr fontId="9" type="noConversion"/>
  </si>
  <si>
    <r>
      <t xml:space="preserve">小  計
</t>
    </r>
    <r>
      <rPr>
        <b/>
        <sz val="14"/>
        <color rgb="FF000000"/>
        <rFont val="標楷體"/>
        <family val="4"/>
        <charset val="136"/>
      </rPr>
      <t>（C=A+B）</t>
    </r>
    <phoneticPr fontId="9" type="noConversion"/>
  </si>
  <si>
    <t>107.1.10</t>
    <phoneticPr fontId="9" type="noConversion"/>
  </si>
  <si>
    <t>110.7.15</t>
    <phoneticPr fontId="9" type="noConversion"/>
  </si>
  <si>
    <t>年資計算至111.12.31</t>
    <phoneticPr fontId="9" type="noConversion"/>
  </si>
  <si>
    <t>1年5個月</t>
    <phoneticPr fontId="9" type="noConversion"/>
  </si>
  <si>
    <t>4年11個月</t>
    <phoneticPr fontId="9" type="noConversion"/>
  </si>
  <si>
    <t>105.10.3</t>
    <phoneticPr fontId="9" type="noConversion"/>
  </si>
  <si>
    <t>6年3個月</t>
    <phoneticPr fontId="9" type="noConversion"/>
  </si>
  <si>
    <t>全勤獎金1,000
加班費3,000
考核獎金2,000</t>
    <phoneticPr fontId="9" type="noConversion"/>
  </si>
  <si>
    <t>勞保費</t>
    <phoneticPr fontId="9" type="noConversion"/>
  </si>
  <si>
    <t>全勤獎金1,000
加班費3,000</t>
    <phoneticPr fontId="9" type="noConversion"/>
  </si>
  <si>
    <t>員工姓名</t>
    <phoneticPr fontId="9" type="noConversion"/>
  </si>
  <si>
    <t>編號</t>
    <phoneticPr fontId="9" type="noConversion"/>
  </si>
  <si>
    <t>年終獎金</t>
    <phoneticPr fontId="9" type="noConversion"/>
  </si>
  <si>
    <t>年終獎金</t>
    <phoneticPr fontId="9" type="noConversion"/>
  </si>
  <si>
    <t>全勤獎金1,000
考核獎金3,000</t>
    <phoneticPr fontId="9" type="noConversion"/>
  </si>
  <si>
    <t>固定薪資
（A）</t>
    <phoneticPr fontId="9" type="noConversion"/>
  </si>
  <si>
    <t>111年12月薪資</t>
    <phoneticPr fontId="9" type="noConversion"/>
  </si>
  <si>
    <t>112年1月薪資項目</t>
    <phoneticPr fontId="9" type="noConversion"/>
  </si>
  <si>
    <t>營運費差額</t>
    <phoneticPr fontId="9" type="noConversion"/>
  </si>
  <si>
    <t>總計</t>
    <phoneticPr fontId="9" type="noConversion"/>
  </si>
  <si>
    <t>112.2.15制訂</t>
    <phoneticPr fontId="9" type="noConversion"/>
  </si>
  <si>
    <t>法定托育人員</t>
    <phoneticPr fontId="9" type="noConversion"/>
  </si>
  <si>
    <t>B223344555</t>
    <phoneticPr fontId="9" type="noConversion"/>
  </si>
  <si>
    <t>C222333444</t>
    <phoneticPr fontId="9" type="noConversion"/>
  </si>
  <si>
    <t>S211222333</t>
    <phoneticPr fontId="9" type="noConversion"/>
  </si>
  <si>
    <t>王小雲</t>
    <phoneticPr fontId="9" type="noConversion"/>
  </si>
  <si>
    <t>T223456789</t>
    <phoneticPr fontId="9" type="noConversion"/>
  </si>
  <si>
    <t>11個月</t>
    <phoneticPr fontId="9" type="noConversion"/>
  </si>
  <si>
    <t>陳小娟</t>
    <phoneticPr fontId="9" type="noConversion"/>
  </si>
  <si>
    <t>111.2.1</t>
    <phoneticPr fontId="9" type="noConversion"/>
  </si>
  <si>
    <t>11個月</t>
    <phoneticPr fontId="9" type="noConversion"/>
  </si>
  <si>
    <t>全勤獎金1,000
加班費2,000</t>
    <phoneticPr fontId="9" type="noConversion"/>
  </si>
  <si>
    <t>全勤獎金1,000
加班費2,000</t>
    <phoneticPr fontId="9" type="noConversion"/>
  </si>
  <si>
    <t>固定薪資
（D）</t>
    <phoneticPr fontId="9" type="noConversion"/>
  </si>
  <si>
    <t>投保薪資
（F）</t>
    <phoneticPr fontId="9" type="noConversion"/>
  </si>
  <si>
    <t>勞健保退
雇主負擔
（G）</t>
    <phoneticPr fontId="9" type="noConversion"/>
  </si>
  <si>
    <t>固定薪資
（H）</t>
    <phoneticPr fontId="9" type="noConversion"/>
  </si>
  <si>
    <t>勞健保退
雇主負擔
(I)</t>
    <phoneticPr fontId="9" type="noConversion"/>
  </si>
  <si>
    <t>薪資差額
K=J
*13個月</t>
    <phoneticPr fontId="9" type="noConversion"/>
  </si>
  <si>
    <t>勞健保退
雇主負擔
差額
(L=I-G)</t>
    <phoneticPr fontId="9" type="noConversion"/>
  </si>
  <si>
    <t>勞健保退
雇主負擔
差額
(M=L*12個月)</t>
    <phoneticPr fontId="9" type="noConversion"/>
  </si>
  <si>
    <t>李小英</t>
    <phoneticPr fontId="9" type="noConversion"/>
  </si>
  <si>
    <t>李小英</t>
    <phoneticPr fontId="9" type="noConversion"/>
  </si>
  <si>
    <t>王小雲</t>
    <phoneticPr fontId="9" type="noConversion"/>
  </si>
  <si>
    <t>張小婷</t>
    <phoneticPr fontId="9" type="noConversion"/>
  </si>
  <si>
    <t>張小婷</t>
    <phoneticPr fontId="9" type="noConversion"/>
  </si>
  <si>
    <t>說明：
1.編號姓名排序請同薪資清冊一致。
2.111年12月勞健保退負擔，請佐證投保明細。
3.年資計算方式：任職未滿3年者，至少30,000元以上；任職滿3年者，自滿三年之次年度固定薪資至少33,000元以上；任職滿6年者，自滿6年之次年度起固定薪資至少36,000元以上。 
4.本範例表格欄位為基本欄位，業務單位如有增列其他欄位需求，可自行調整。
5.承辦人與負責人不可為同一人。</t>
    <phoneticPr fontId="9" type="noConversion"/>
  </si>
  <si>
    <t>說明：
1.有關月薪制人員到（離）職未足月之薪資計算方式，依勞動部函釋慣例上依照民法第123條，每月以30日計算為原則：除2月份外，各月在職日未足月薪資計算：[到職日數(日曆天，含假日)/30天*月薪]；但單位若另與員工約定依大小月實際日數計算，則從其約定。
2.年資計算方式：任職未滿3年者，至少30,000元以上；任職滿3年者，自滿三年之次年度固定薪資至少33,000元以上；任職滿6年者，自滿6年之次年度起固定薪資至少36,000元以上。
3.本範例表格欄位為基本欄位，業務單位如有增列其他欄位需求，可自行調整。
4.承辦人與負責人不可為同一人。</t>
    <phoneticPr fontId="9" type="noConversion"/>
  </si>
  <si>
    <r>
      <rPr>
        <b/>
        <u/>
        <sz val="16"/>
        <color rgb="FF000000"/>
        <rFont val="標楷體"/>
        <family val="4"/>
        <charset val="136"/>
      </rPr>
      <t xml:space="preserve">合   計
</t>
    </r>
    <r>
      <rPr>
        <sz val="16"/>
        <color rgb="FF000000"/>
        <rFont val="標楷體"/>
        <family val="4"/>
        <charset val="136"/>
      </rPr>
      <t>（K+M）</t>
    </r>
    <phoneticPr fontId="9" type="noConversion"/>
  </si>
  <si>
    <r>
      <rPr>
        <b/>
        <u/>
        <sz val="16"/>
        <color rgb="FF000000"/>
        <rFont val="標楷體"/>
        <family val="4"/>
        <charset val="136"/>
      </rPr>
      <t xml:space="preserve">合   計
</t>
    </r>
    <r>
      <rPr>
        <sz val="16"/>
        <color rgb="FF000000"/>
        <rFont val="標楷體"/>
        <family val="4"/>
        <charset val="136"/>
      </rPr>
      <t>（C-D）</t>
    </r>
    <phoneticPr fontId="9" type="noConversion"/>
  </si>
  <si>
    <t>其他獎金或津貼(全勤獎金、加班費、考核獎金、年終獎金及其他非經常性薪資)（B）</t>
    <phoneticPr fontId="9" type="noConversion"/>
  </si>
  <si>
    <r>
      <t xml:space="preserve">小  計
</t>
    </r>
    <r>
      <rPr>
        <b/>
        <sz val="16"/>
        <color rgb="FF000000"/>
        <rFont val="標楷體"/>
        <family val="4"/>
        <charset val="136"/>
      </rPr>
      <t>（D）</t>
    </r>
    <phoneticPr fontId="9" type="noConversion"/>
  </si>
  <si>
    <t>其他獎金或津貼(全勤獎金、加班費、考核獎金、年終獎金及其他非經常性薪資)</t>
    <phoneticPr fontId="9" type="noConversion"/>
  </si>
  <si>
    <t>員工姓名</t>
    <phoneticPr fontId="9" type="noConversion"/>
  </si>
  <si>
    <t>其他（職工福利金、勞工自願提繳退休金…等）</t>
    <phoneticPr fontId="9" type="noConversion"/>
  </si>
  <si>
    <t>薪資差額
(J=H-F+1000全勤)</t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</si>
  <si>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   
 112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1 </t>
    </r>
    <r>
      <rPr>
        <sz val="22"/>
        <color rgb="FF000000"/>
        <rFont val="標楷體"/>
        <family val="4"/>
        <charset val="136"/>
      </rPr>
      <t>月營運費差額清冊(範例)</t>
    </r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</si>
  <si>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   
 112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1 </t>
    </r>
    <r>
      <rPr>
        <sz val="22"/>
        <color rgb="FF000000"/>
        <rFont val="標楷體"/>
        <family val="4"/>
        <charset val="136"/>
      </rPr>
      <t>月托育人員薪資清冊(範例)</t>
    </r>
    <phoneticPr fontId="9" type="noConversion"/>
  </si>
  <si>
    <t>最高收托人數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</si>
</sst>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  <numFmt numFmtId="179" formatCode="yyyy/mm/dd;@"/>
    <numFmt numFmtId="180" formatCode="[$-404]e/m/d;@"/>
    <numFmt numFmtId="181" formatCode="#,##0_ "/>
    <numFmt numFmtId="182" formatCode="0_ 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u/>
      <sz val="16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E4DFEC"/>
      </patternFill>
    </fill>
    <fill>
      <patternFill patternType="solid">
        <fgColor theme="7" tint="0.7999816888943144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rgb="FFE4DFEC"/>
      </patternFill>
    </fill>
    <fill>
      <patternFill patternType="solid">
        <fgColor theme="7" tint="0.79998168889431442"/>
        <bgColor rgb="FFE4DFEC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5" fillId="3" borderId="1" xfId="2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7" fontId="5" fillId="3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5" fillId="2" borderId="5" xfId="2" applyNumberFormat="1" applyFont="1" applyFill="1" applyBorder="1" applyAlignment="1" applyProtection="1">
      <alignment horizontal="center" vertical="center" wrapText="1"/>
    </xf>
    <xf numFmtId="49" fontId="6" fillId="2" borderId="5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49" fontId="11" fillId="0" borderId="48" xfId="2" applyNumberFormat="1" applyFont="1" applyFill="1" applyBorder="1" applyAlignment="1" applyProtection="1">
      <alignment horizontal="center" vertical="center" wrapText="1"/>
    </xf>
    <xf numFmtId="182" fontId="11" fillId="0" borderId="1" xfId="2" applyNumberFormat="1" applyFont="1" applyFill="1" applyBorder="1" applyAlignment="1" applyProtection="1">
      <alignment horizontal="center" vertical="center"/>
    </xf>
    <xf numFmtId="182" fontId="11" fillId="0" borderId="1" xfId="2" applyNumberFormat="1" applyFont="1" applyFill="1" applyBorder="1" applyAlignment="1" applyProtection="1">
      <alignment horizontal="center" vertical="center" wrapText="1"/>
    </xf>
    <xf numFmtId="49" fontId="11" fillId="0" borderId="24" xfId="2" applyNumberFormat="1" applyFont="1" applyFill="1" applyBorder="1" applyAlignment="1" applyProtection="1">
      <alignment horizontal="center" vertical="center"/>
    </xf>
    <xf numFmtId="49" fontId="11" fillId="0" borderId="2" xfId="2" applyNumberFormat="1" applyFont="1" applyFill="1" applyBorder="1" applyAlignment="1" applyProtection="1">
      <alignment horizontal="center" vertical="center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49" fontId="11" fillId="2" borderId="14" xfId="2" applyNumberFormat="1" applyFont="1" applyFill="1" applyBorder="1" applyAlignment="1" applyProtection="1">
      <alignment horizontal="center" vertical="center" wrapText="1"/>
    </xf>
    <xf numFmtId="49" fontId="11" fillId="2" borderId="18" xfId="2" applyNumberFormat="1" applyFont="1" applyFill="1" applyBorder="1" applyAlignment="1" applyProtection="1">
      <alignment horizontal="center" vertical="center" wrapText="1"/>
    </xf>
    <xf numFmtId="49" fontId="11" fillId="2" borderId="6" xfId="2" applyNumberFormat="1" applyFont="1" applyFill="1" applyBorder="1" applyAlignment="1" applyProtection="1">
      <alignment horizontal="center" vertical="center" wrapText="1"/>
    </xf>
    <xf numFmtId="49" fontId="11" fillId="4" borderId="29" xfId="2" applyNumberFormat="1" applyFont="1" applyFill="1" applyBorder="1" applyAlignment="1" applyProtection="1">
      <alignment horizontal="center" vertical="center" wrapText="1"/>
    </xf>
    <xf numFmtId="49" fontId="11" fillId="5" borderId="30" xfId="2" applyNumberFormat="1" applyFont="1" applyFill="1" applyBorder="1" applyAlignment="1" applyProtection="1">
      <alignment horizontal="center" vertical="center" wrapText="1"/>
    </xf>
    <xf numFmtId="49" fontId="11" fillId="3" borderId="18" xfId="2" applyNumberFormat="1" applyFont="1" applyFill="1" applyBorder="1" applyAlignment="1" applyProtection="1">
      <alignment horizontal="center" vertical="center" wrapText="1"/>
    </xf>
    <xf numFmtId="49" fontId="11" fillId="3" borderId="5" xfId="2" applyNumberFormat="1" applyFont="1" applyFill="1" applyBorder="1" applyAlignment="1" applyProtection="1">
      <alignment horizontal="center" vertical="center" wrapText="1"/>
    </xf>
    <xf numFmtId="49" fontId="11" fillId="6" borderId="5" xfId="2" applyNumberFormat="1" applyFont="1" applyFill="1" applyBorder="1" applyAlignment="1" applyProtection="1">
      <alignment horizontal="center" vertical="center" wrapText="1"/>
    </xf>
    <xf numFmtId="49" fontId="11" fillId="6" borderId="30" xfId="2" applyNumberFormat="1" applyFont="1" applyFill="1" applyBorder="1" applyAlignment="1" applyProtection="1">
      <alignment horizontal="center" vertical="center" wrapText="1"/>
    </xf>
    <xf numFmtId="0" fontId="11" fillId="0" borderId="19" xfId="2" applyFont="1" applyFill="1" applyBorder="1" applyAlignment="1" applyProtection="1">
      <alignment horizontal="center" vertical="center"/>
    </xf>
    <xf numFmtId="49" fontId="11" fillId="0" borderId="19" xfId="2" applyNumberFormat="1" applyFont="1" applyFill="1" applyBorder="1" applyAlignment="1" applyProtection="1">
      <alignment horizontal="center" vertical="center"/>
    </xf>
    <xf numFmtId="177" fontId="11" fillId="2" borderId="25" xfId="1" applyNumberFormat="1" applyFont="1" applyFill="1" applyBorder="1" applyAlignment="1">
      <alignment horizontal="center" vertical="center"/>
    </xf>
    <xf numFmtId="177" fontId="11" fillId="2" borderId="7" xfId="1" applyNumberFormat="1" applyFont="1" applyFill="1" applyBorder="1" applyAlignment="1">
      <alignment horizontal="center" vertical="center" wrapText="1"/>
    </xf>
    <xf numFmtId="177" fontId="11" fillId="2" borderId="7" xfId="1" applyNumberFormat="1" applyFont="1" applyFill="1" applyBorder="1" applyAlignment="1">
      <alignment horizontal="center" vertical="center"/>
    </xf>
    <xf numFmtId="177" fontId="11" fillId="2" borderId="26" xfId="1" applyNumberFormat="1" applyFont="1" applyFill="1" applyBorder="1" applyAlignment="1">
      <alignment horizontal="center" vertical="center" wrapText="1"/>
    </xf>
    <xf numFmtId="177" fontId="11" fillId="4" borderId="31" xfId="1" applyNumberFormat="1" applyFont="1" applyFill="1" applyBorder="1" applyAlignment="1">
      <alignment horizontal="center" vertical="center"/>
    </xf>
    <xf numFmtId="177" fontId="11" fillId="4" borderId="32" xfId="1" applyNumberFormat="1" applyFont="1" applyFill="1" applyBorder="1" applyAlignment="1">
      <alignment horizontal="center" vertical="center"/>
    </xf>
    <xf numFmtId="177" fontId="11" fillId="3" borderId="27" xfId="0" applyNumberFormat="1" applyFont="1" applyFill="1" applyBorder="1" applyAlignment="1">
      <alignment horizontal="center" vertical="center" wrapText="1"/>
    </xf>
    <xf numFmtId="181" fontId="11" fillId="3" borderId="7" xfId="0" applyNumberFormat="1" applyFont="1" applyFill="1" applyBorder="1" applyAlignment="1">
      <alignment horizontal="center" vertical="center" wrapText="1"/>
    </xf>
    <xf numFmtId="177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77" fontId="11" fillId="0" borderId="7" xfId="2" applyNumberFormat="1" applyFont="1" applyFill="1" applyBorder="1" applyAlignment="1" applyProtection="1">
      <alignment horizontal="center" vertical="center"/>
    </xf>
    <xf numFmtId="49" fontId="11" fillId="0" borderId="7" xfId="2" applyNumberFormat="1" applyFont="1" applyFill="1" applyBorder="1" applyAlignment="1" applyProtection="1">
      <alignment horizontal="center" vertical="center"/>
    </xf>
    <xf numFmtId="49" fontId="11" fillId="0" borderId="1" xfId="2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 wrapText="1"/>
    </xf>
    <xf numFmtId="177" fontId="11" fillId="2" borderId="20" xfId="1" applyNumberFormat="1" applyFont="1" applyFill="1" applyBorder="1" applyAlignment="1">
      <alignment horizontal="center" vertical="center" wrapText="1"/>
    </xf>
    <xf numFmtId="177" fontId="11" fillId="4" borderId="33" xfId="1" applyNumberFormat="1" applyFont="1" applyFill="1" applyBorder="1" applyAlignment="1">
      <alignment horizontal="center" vertical="center"/>
    </xf>
    <xf numFmtId="177" fontId="11" fillId="4" borderId="34" xfId="2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2" borderId="1" xfId="2" applyNumberFormat="1" applyFont="1" applyFill="1" applyBorder="1" applyAlignment="1" applyProtection="1">
      <alignment horizontal="center" vertical="center"/>
    </xf>
    <xf numFmtId="177" fontId="11" fillId="4" borderId="35" xfId="1" applyNumberFormat="1" applyFont="1" applyFill="1" applyBorder="1" applyAlignment="1">
      <alignment horizontal="center" vertical="center"/>
    </xf>
    <xf numFmtId="177" fontId="11" fillId="4" borderId="36" xfId="2" applyNumberFormat="1" applyFont="1" applyFill="1" applyBorder="1" applyAlignment="1" applyProtection="1">
      <alignment horizontal="center" vertical="center"/>
    </xf>
    <xf numFmtId="0" fontId="11" fillId="0" borderId="20" xfId="2" applyFont="1" applyFill="1" applyBorder="1" applyAlignment="1" applyProtection="1">
      <alignment vertical="center"/>
    </xf>
    <xf numFmtId="0" fontId="11" fillId="0" borderId="21" xfId="2" applyFont="1" applyFill="1" applyBorder="1" applyAlignment="1" applyProtection="1">
      <alignment vertical="center"/>
    </xf>
    <xf numFmtId="0" fontId="11" fillId="0" borderId="28" xfId="2" applyFont="1" applyFill="1" applyBorder="1" applyAlignment="1" applyProtection="1">
      <alignment vertical="center"/>
    </xf>
    <xf numFmtId="0" fontId="11" fillId="0" borderId="22" xfId="2" applyFont="1" applyFill="1" applyBorder="1" applyAlignment="1" applyProtection="1">
      <alignment horizontal="center" vertical="center"/>
    </xf>
    <xf numFmtId="177" fontId="11" fillId="0" borderId="1" xfId="2" applyNumberFormat="1" applyFont="1" applyFill="1" applyBorder="1" applyAlignment="1" applyProtection="1">
      <alignment horizontal="center" vertical="center"/>
    </xf>
    <xf numFmtId="49" fontId="11" fillId="3" borderId="14" xfId="2" applyNumberFormat="1" applyFont="1" applyFill="1" applyBorder="1" applyAlignment="1" applyProtection="1">
      <alignment horizontal="center" vertical="center" wrapText="1"/>
    </xf>
    <xf numFmtId="49" fontId="11" fillId="3" borderId="6" xfId="2" applyNumberFormat="1" applyFont="1" applyFill="1" applyBorder="1" applyAlignment="1" applyProtection="1">
      <alignment horizontal="center" vertical="center" wrapText="1"/>
    </xf>
    <xf numFmtId="49" fontId="12" fillId="3" borderId="6" xfId="2" applyNumberFormat="1" applyFont="1" applyFill="1" applyBorder="1" applyAlignment="1" applyProtection="1">
      <alignment horizontal="center" vertical="center" wrapText="1"/>
    </xf>
    <xf numFmtId="177" fontId="11" fillId="3" borderId="7" xfId="1" applyNumberFormat="1" applyFont="1" applyFill="1" applyBorder="1" applyAlignment="1">
      <alignment horizontal="center" vertical="center"/>
    </xf>
    <xf numFmtId="177" fontId="11" fillId="3" borderId="7" xfId="2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7" fontId="11" fillId="3" borderId="1" xfId="2" applyNumberFormat="1" applyFont="1" applyFill="1" applyBorder="1" applyAlignment="1" applyProtection="1">
      <alignment horizontal="center" vertical="center"/>
    </xf>
    <xf numFmtId="177" fontId="11" fillId="0" borderId="1" xfId="2" applyNumberFormat="1" applyFont="1" applyFill="1" applyBorder="1" applyAlignment="1" applyProtection="1">
      <alignment horizontal="center" vertical="top" wrapText="1"/>
    </xf>
    <xf numFmtId="177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2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</xf>
    <xf numFmtId="49" fontId="11" fillId="0" borderId="7" xfId="2" applyNumberFormat="1" applyFont="1" applyFill="1" applyBorder="1" applyAlignment="1" applyProtection="1">
      <alignment horizontal="center" vertical="center"/>
    </xf>
    <xf numFmtId="49" fontId="11" fillId="0" borderId="1" xfId="2" applyNumberFormat="1" applyFont="1" applyFill="1" applyBorder="1" applyAlignment="1" applyProtection="1">
      <alignment horizontal="center" vertical="center"/>
    </xf>
    <xf numFmtId="180" fontId="11" fillId="0" borderId="7" xfId="2" applyNumberFormat="1" applyFont="1" applyFill="1" applyBorder="1" applyAlignment="1" applyProtection="1">
      <alignment horizontal="center" vertical="center"/>
    </xf>
    <xf numFmtId="180" fontId="11" fillId="0" borderId="1" xfId="2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49" fontId="11" fillId="0" borderId="11" xfId="2" applyNumberFormat="1" applyFont="1" applyFill="1" applyBorder="1" applyAlignment="1" applyProtection="1">
      <alignment horizontal="center" vertical="center"/>
    </xf>
    <xf numFmtId="49" fontId="11" fillId="0" borderId="16" xfId="2" applyNumberFormat="1" applyFont="1" applyFill="1" applyBorder="1" applyAlignment="1" applyProtection="1">
      <alignment horizontal="center" vertical="center"/>
    </xf>
    <xf numFmtId="49" fontId="11" fillId="0" borderId="3" xfId="2" applyNumberFormat="1" applyFont="1" applyFill="1" applyBorder="1" applyAlignment="1" applyProtection="1">
      <alignment horizontal="center" vertical="center"/>
    </xf>
    <xf numFmtId="49" fontId="11" fillId="0" borderId="2" xfId="2" applyNumberFormat="1" applyFont="1" applyFill="1" applyBorder="1" applyAlignment="1" applyProtection="1">
      <alignment horizontal="center" vertical="center"/>
    </xf>
    <xf numFmtId="49" fontId="11" fillId="0" borderId="49" xfId="2" applyNumberFormat="1" applyFont="1" applyFill="1" applyBorder="1" applyAlignment="1" applyProtection="1">
      <alignment horizontal="center" vertical="center"/>
    </xf>
    <xf numFmtId="49" fontId="11" fillId="0" borderId="24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11" fillId="0" borderId="8" xfId="2" applyNumberFormat="1" applyFont="1" applyFill="1" applyBorder="1" applyAlignment="1" applyProtection="1">
      <alignment horizontal="center" vertical="center"/>
    </xf>
    <xf numFmtId="49" fontId="11" fillId="0" borderId="12" xfId="2" applyNumberFormat="1" applyFont="1" applyFill="1" applyBorder="1" applyAlignment="1" applyProtection="1">
      <alignment horizontal="center" vertical="center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7" fontId="11" fillId="3" borderId="4" xfId="0" applyNumberFormat="1" applyFont="1" applyFill="1" applyBorder="1" applyAlignment="1">
      <alignment horizontal="center" vertical="center"/>
    </xf>
    <xf numFmtId="49" fontId="11" fillId="0" borderId="10" xfId="2" applyNumberFormat="1" applyFont="1" applyFill="1" applyBorder="1" applyAlignment="1" applyProtection="1">
      <alignment horizontal="center" vertical="center" wrapText="1"/>
    </xf>
    <xf numFmtId="49" fontId="11" fillId="0" borderId="15" xfId="2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11" fillId="0" borderId="23" xfId="2" applyNumberFormat="1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177" fontId="11" fillId="4" borderId="43" xfId="0" applyNumberFormat="1" applyFont="1" applyFill="1" applyBorder="1" applyAlignment="1">
      <alignment horizontal="center" vertical="center"/>
    </xf>
    <xf numFmtId="177" fontId="11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>
      <alignment horizontal="center" vertical="center"/>
    </xf>
    <xf numFmtId="177" fontId="11" fillId="4" borderId="42" xfId="0" applyNumberFormat="1" applyFont="1" applyFill="1" applyBorder="1" applyAlignment="1">
      <alignment horizontal="center" vertical="center"/>
    </xf>
    <xf numFmtId="177" fontId="11" fillId="3" borderId="43" xfId="0" applyNumberFormat="1" applyFont="1" applyFill="1" applyBorder="1" applyAlignment="1">
      <alignment horizontal="center" vertical="center"/>
    </xf>
    <xf numFmtId="177" fontId="11" fillId="3" borderId="38" xfId="0" applyNumberFormat="1" applyFont="1" applyFill="1" applyBorder="1" applyAlignment="1">
      <alignment horizontal="center" vertical="center"/>
    </xf>
    <xf numFmtId="177" fontId="11" fillId="3" borderId="39" xfId="0" applyNumberFormat="1" applyFont="1" applyFill="1" applyBorder="1" applyAlignment="1">
      <alignment horizontal="center" vertical="center"/>
    </xf>
    <xf numFmtId="177" fontId="11" fillId="3" borderId="44" xfId="0" applyNumberFormat="1" applyFont="1" applyFill="1" applyBorder="1" applyAlignment="1">
      <alignment horizontal="center" vertical="center"/>
    </xf>
    <xf numFmtId="177" fontId="11" fillId="3" borderId="41" xfId="0" applyNumberFormat="1" applyFont="1" applyFill="1" applyBorder="1" applyAlignment="1">
      <alignment horizontal="center" vertical="center"/>
    </xf>
    <xf numFmtId="177" fontId="11" fillId="3" borderId="42" xfId="0" applyNumberFormat="1" applyFont="1" applyFill="1" applyBorder="1" applyAlignment="1">
      <alignment horizontal="center" vertical="center"/>
    </xf>
    <xf numFmtId="49" fontId="11" fillId="0" borderId="45" xfId="2" applyNumberFormat="1" applyFont="1" applyFill="1" applyBorder="1" applyAlignment="1" applyProtection="1">
      <alignment horizontal="center" vertical="center" wrapText="1"/>
    </xf>
    <xf numFmtId="49" fontId="11" fillId="0" borderId="46" xfId="2" applyNumberFormat="1" applyFont="1" applyFill="1" applyBorder="1" applyAlignment="1" applyProtection="1">
      <alignment horizontal="center" vertical="center" wrapText="1"/>
    </xf>
    <xf numFmtId="49" fontId="11" fillId="0" borderId="47" xfId="2" applyNumberFormat="1" applyFont="1" applyFill="1" applyBorder="1" applyAlignment="1" applyProtection="1">
      <alignment horizontal="center" vertical="center" wrapText="1"/>
    </xf>
    <xf numFmtId="49" fontId="11" fillId="0" borderId="50" xfId="2" applyNumberFormat="1" applyFont="1" applyFill="1" applyBorder="1" applyAlignment="1" applyProtection="1">
      <alignment horizontal="center" vertical="center"/>
    </xf>
    <xf numFmtId="49" fontId="11" fillId="0" borderId="51" xfId="2" applyNumberFormat="1" applyFont="1" applyFill="1" applyBorder="1" applyAlignment="1" applyProtection="1">
      <alignment horizontal="center" vertical="center"/>
    </xf>
  </cellXfs>
  <cellStyles count="3">
    <cellStyle name="一般" xfId="0" builtinId="0" customBuiltin="1"/>
    <cellStyle name="一般_Sheet1" xfId="2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zoomScale="80" zoomScaleNormal="80" workbookViewId="0">
      <selection activeCell="B1" sqref="B1:N1"/>
    </sheetView>
  </sheetViews>
  <sheetFormatPr defaultColWidth="10" defaultRowHeight="16.5" x14ac:dyDescent="0.25"/>
  <cols>
    <col min="1" max="1" width="7.625" style="1" bestFit="1" customWidth="1"/>
    <col min="2" max="2" width="16.25" style="2" bestFit="1" customWidth="1"/>
    <col min="3" max="3" width="12.875" style="2" customWidth="1"/>
    <col min="4" max="4" width="15.5" style="2" customWidth="1"/>
    <col min="5" max="5" width="16.25" style="2" customWidth="1"/>
    <col min="6" max="6" width="15.375" style="2" customWidth="1"/>
    <col min="7" max="7" width="26.125" style="9" customWidth="1"/>
    <col min="8" max="8" width="14.5" style="9" customWidth="1"/>
    <col min="9" max="9" width="12.125" style="9" customWidth="1"/>
    <col min="10" max="10" width="12.125" style="2" customWidth="1"/>
    <col min="11" max="11" width="14.25" style="2" customWidth="1"/>
    <col min="12" max="12" width="18.375" style="2" customWidth="1"/>
    <col min="13" max="13" width="12.875" style="2" bestFit="1" customWidth="1"/>
    <col min="14" max="14" width="14.5" style="10" bestFit="1" customWidth="1"/>
    <col min="15" max="15" width="23.875" style="10" customWidth="1"/>
    <col min="16" max="16" width="9.5" style="2" customWidth="1"/>
    <col min="17" max="17" width="10.5" style="2" bestFit="1" customWidth="1"/>
    <col min="18" max="27" width="10" style="2" customWidth="1"/>
    <col min="28" max="28" width="10" style="1" customWidth="1"/>
    <col min="29" max="16384" width="10" style="1"/>
  </cols>
  <sheetData>
    <row r="1" spans="1:27" ht="75" customHeight="1" thickBot="1" x14ac:dyDescent="0.3">
      <c r="A1" s="13" t="s">
        <v>10</v>
      </c>
      <c r="B1" s="101" t="s">
        <v>69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20"/>
    </row>
    <row r="2" spans="1:27" s="4" customFormat="1" ht="19.5" customHeight="1" thickBot="1" x14ac:dyDescent="0.3">
      <c r="A2" s="99" t="s">
        <v>23</v>
      </c>
      <c r="B2" s="97" t="s">
        <v>65</v>
      </c>
      <c r="C2" s="102" t="s">
        <v>9</v>
      </c>
      <c r="D2" s="104" t="s">
        <v>14</v>
      </c>
      <c r="E2" s="106" t="s">
        <v>0</v>
      </c>
      <c r="F2" s="108" t="s">
        <v>2</v>
      </c>
      <c r="G2" s="108"/>
      <c r="H2" s="108"/>
      <c r="I2" s="109" t="s">
        <v>3</v>
      </c>
      <c r="J2" s="109"/>
      <c r="K2" s="109"/>
      <c r="L2" s="109"/>
      <c r="M2" s="109"/>
      <c r="N2" s="110" t="s">
        <v>61</v>
      </c>
      <c r="O2" s="95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3" customFormat="1" ht="88.9" customHeight="1" thickBot="1" x14ac:dyDescent="0.3">
      <c r="A3" s="100"/>
      <c r="B3" s="98"/>
      <c r="C3" s="103"/>
      <c r="D3" s="105"/>
      <c r="E3" s="107"/>
      <c r="F3" s="31" t="s">
        <v>27</v>
      </c>
      <c r="G3" s="21" t="s">
        <v>62</v>
      </c>
      <c r="H3" s="22" t="s">
        <v>11</v>
      </c>
      <c r="I3" s="69" t="s">
        <v>20</v>
      </c>
      <c r="J3" s="37" t="s">
        <v>4</v>
      </c>
      <c r="K3" s="37" t="s">
        <v>5</v>
      </c>
      <c r="L3" s="70" t="s">
        <v>66</v>
      </c>
      <c r="M3" s="71" t="s">
        <v>63</v>
      </c>
      <c r="N3" s="111"/>
      <c r="O3" s="96"/>
      <c r="P3" s="5"/>
      <c r="Q3" s="5"/>
    </row>
    <row r="4" spans="1:27" s="6" customFormat="1" ht="42" x14ac:dyDescent="0.25">
      <c r="A4" s="82">
        <v>1</v>
      </c>
      <c r="B4" s="84" t="s">
        <v>53</v>
      </c>
      <c r="C4" s="86" t="s">
        <v>41</v>
      </c>
      <c r="D4" s="84" t="s">
        <v>42</v>
      </c>
      <c r="E4" s="88" t="s">
        <v>36</v>
      </c>
      <c r="F4" s="44">
        <v>30000</v>
      </c>
      <c r="G4" s="43" t="s">
        <v>43</v>
      </c>
      <c r="H4" s="44">
        <v>33000</v>
      </c>
      <c r="I4" s="72">
        <v>800</v>
      </c>
      <c r="J4" s="72">
        <v>516</v>
      </c>
      <c r="K4" s="51">
        <v>0</v>
      </c>
      <c r="L4" s="51" t="s">
        <v>6</v>
      </c>
      <c r="M4" s="73">
        <v>1476</v>
      </c>
      <c r="N4" s="52">
        <f>H4-M4</f>
        <v>31524</v>
      </c>
      <c r="O4" s="5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6" customFormat="1" ht="21" x14ac:dyDescent="0.25">
      <c r="A5" s="83"/>
      <c r="B5" s="85"/>
      <c r="C5" s="87"/>
      <c r="D5" s="85"/>
      <c r="E5" s="89"/>
      <c r="F5" s="74"/>
      <c r="G5" s="75" t="s">
        <v>24</v>
      </c>
      <c r="H5" s="55">
        <v>27000</v>
      </c>
      <c r="I5" s="76"/>
      <c r="J5" s="76"/>
      <c r="K5" s="77"/>
      <c r="L5" s="77"/>
      <c r="M5" s="78"/>
      <c r="N5" s="68">
        <f>H5</f>
        <v>27000</v>
      </c>
      <c r="O5" s="7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6" customFormat="1" ht="63" x14ac:dyDescent="0.25">
      <c r="A6" s="82">
        <v>2</v>
      </c>
      <c r="B6" s="84" t="s">
        <v>40</v>
      </c>
      <c r="C6" s="86" t="s">
        <v>13</v>
      </c>
      <c r="D6" s="84" t="s">
        <v>15</v>
      </c>
      <c r="E6" s="88" t="s">
        <v>34</v>
      </c>
      <c r="F6" s="44">
        <v>30000</v>
      </c>
      <c r="G6" s="43" t="s">
        <v>19</v>
      </c>
      <c r="H6" s="44">
        <v>36000</v>
      </c>
      <c r="I6" s="72">
        <v>836</v>
      </c>
      <c r="J6" s="72">
        <v>540</v>
      </c>
      <c r="K6" s="51">
        <v>0</v>
      </c>
      <c r="L6" s="51" t="s">
        <v>6</v>
      </c>
      <c r="M6" s="73">
        <v>1476</v>
      </c>
      <c r="N6" s="52">
        <f>H6-M6</f>
        <v>34524</v>
      </c>
      <c r="O6" s="5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6" customFormat="1" ht="21" x14ac:dyDescent="0.25">
      <c r="A7" s="83"/>
      <c r="B7" s="85"/>
      <c r="C7" s="87"/>
      <c r="D7" s="85"/>
      <c r="E7" s="89"/>
      <c r="F7" s="74"/>
      <c r="G7" s="75" t="s">
        <v>24</v>
      </c>
      <c r="H7" s="55">
        <v>30000</v>
      </c>
      <c r="I7" s="76"/>
      <c r="J7" s="76"/>
      <c r="K7" s="77"/>
      <c r="L7" s="77"/>
      <c r="M7" s="78"/>
      <c r="N7" s="68">
        <f>H7</f>
        <v>30000</v>
      </c>
      <c r="O7" s="7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6" customFormat="1" ht="42" x14ac:dyDescent="0.25">
      <c r="A8" s="83">
        <v>3</v>
      </c>
      <c r="B8" s="85" t="s">
        <v>37</v>
      </c>
      <c r="C8" s="85" t="s">
        <v>12</v>
      </c>
      <c r="D8" s="85" t="s">
        <v>16</v>
      </c>
      <c r="E8" s="89" t="s">
        <v>35</v>
      </c>
      <c r="F8" s="55">
        <v>34000</v>
      </c>
      <c r="G8" s="56" t="s">
        <v>21</v>
      </c>
      <c r="H8" s="55">
        <v>38000</v>
      </c>
      <c r="I8" s="76">
        <v>916</v>
      </c>
      <c r="J8" s="78">
        <v>592</v>
      </c>
      <c r="K8" s="76">
        <v>500</v>
      </c>
      <c r="L8" s="77" t="s">
        <v>6</v>
      </c>
      <c r="M8" s="78">
        <v>2108</v>
      </c>
      <c r="N8" s="68">
        <f>H8-M8</f>
        <v>35892</v>
      </c>
      <c r="O8" s="5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6" customFormat="1" ht="21" x14ac:dyDescent="0.25">
      <c r="A9" s="83"/>
      <c r="B9" s="85"/>
      <c r="C9" s="85"/>
      <c r="D9" s="85"/>
      <c r="E9" s="89"/>
      <c r="F9" s="55"/>
      <c r="G9" s="75" t="s">
        <v>24</v>
      </c>
      <c r="H9" s="55">
        <v>34000</v>
      </c>
      <c r="I9" s="76"/>
      <c r="J9" s="78"/>
      <c r="K9" s="76"/>
      <c r="L9" s="76"/>
      <c r="M9" s="78"/>
      <c r="N9" s="80">
        <f>H9</f>
        <v>34000</v>
      </c>
      <c r="O9" s="5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6" customFormat="1" ht="42" x14ac:dyDescent="0.25">
      <c r="A10" s="83">
        <v>4</v>
      </c>
      <c r="B10" s="93" t="s">
        <v>56</v>
      </c>
      <c r="C10" s="93" t="s">
        <v>17</v>
      </c>
      <c r="D10" s="93" t="s">
        <v>18</v>
      </c>
      <c r="E10" s="94" t="s">
        <v>38</v>
      </c>
      <c r="F10" s="61">
        <v>36000</v>
      </c>
      <c r="G10" s="56" t="s">
        <v>26</v>
      </c>
      <c r="H10" s="55">
        <v>40000</v>
      </c>
      <c r="I10" s="76">
        <v>916</v>
      </c>
      <c r="J10" s="78">
        <v>592</v>
      </c>
      <c r="K10" s="76">
        <v>1000</v>
      </c>
      <c r="L10" s="77" t="s">
        <v>6</v>
      </c>
      <c r="M10" s="78">
        <v>2608</v>
      </c>
      <c r="N10" s="68">
        <f>H10-M10</f>
        <v>37392</v>
      </c>
      <c r="O10" s="5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6" customFormat="1" ht="21" x14ac:dyDescent="0.25">
      <c r="A11" s="83"/>
      <c r="B11" s="93"/>
      <c r="C11" s="93"/>
      <c r="D11" s="93"/>
      <c r="E11" s="94"/>
      <c r="F11" s="61"/>
      <c r="G11" s="75" t="s">
        <v>25</v>
      </c>
      <c r="H11" s="55">
        <v>36000</v>
      </c>
      <c r="I11" s="76"/>
      <c r="J11" s="78"/>
      <c r="K11" s="76"/>
      <c r="L11" s="77"/>
      <c r="M11" s="78"/>
      <c r="N11" s="68">
        <f>H11</f>
        <v>36000</v>
      </c>
      <c r="O11" s="5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6" customFormat="1" ht="19.5" x14ac:dyDescent="0.25">
      <c r="A12" s="90">
        <v>5</v>
      </c>
      <c r="B12" s="91"/>
      <c r="C12" s="91"/>
      <c r="D12" s="91"/>
      <c r="E12" s="92"/>
      <c r="F12" s="15"/>
      <c r="G12" s="16"/>
      <c r="H12" s="15"/>
      <c r="I12" s="14"/>
      <c r="J12" s="11"/>
      <c r="K12" s="14"/>
      <c r="L12" s="12"/>
      <c r="M12" s="11"/>
      <c r="N12" s="17"/>
      <c r="O12" s="1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6" customFormat="1" ht="19.5" x14ac:dyDescent="0.25">
      <c r="A13" s="90"/>
      <c r="B13" s="91"/>
      <c r="C13" s="91"/>
      <c r="D13" s="91"/>
      <c r="E13" s="92"/>
      <c r="F13" s="15"/>
      <c r="G13" s="19"/>
      <c r="H13" s="15"/>
      <c r="I13" s="14"/>
      <c r="J13" s="11"/>
      <c r="K13" s="14"/>
      <c r="L13" s="14"/>
      <c r="M13" s="11"/>
      <c r="N13" s="18"/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x14ac:dyDescent="0.25">
      <c r="A14" s="90">
        <v>6</v>
      </c>
      <c r="B14" s="91"/>
      <c r="C14" s="91"/>
      <c r="D14" s="91"/>
      <c r="E14" s="92"/>
      <c r="F14" s="15"/>
      <c r="G14" s="16"/>
      <c r="H14" s="15"/>
      <c r="I14" s="14"/>
      <c r="J14" s="11"/>
      <c r="K14" s="14"/>
      <c r="L14" s="12"/>
      <c r="M14" s="11"/>
      <c r="N14" s="17"/>
      <c r="O14" s="18"/>
    </row>
    <row r="15" spans="1:27" ht="36" customHeight="1" x14ac:dyDescent="0.25">
      <c r="A15" s="90"/>
      <c r="B15" s="91"/>
      <c r="C15" s="91"/>
      <c r="D15" s="91"/>
      <c r="E15" s="92"/>
      <c r="F15" s="15"/>
      <c r="G15" s="19"/>
      <c r="H15" s="15"/>
      <c r="I15" s="14"/>
      <c r="J15" s="11"/>
      <c r="K15" s="14"/>
      <c r="L15" s="14"/>
      <c r="M15" s="11"/>
      <c r="N15" s="18"/>
      <c r="O15" s="18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25.5" x14ac:dyDescent="0.25">
      <c r="A17" s="7" t="s">
        <v>7</v>
      </c>
      <c r="B17" s="1"/>
      <c r="F17" s="8"/>
      <c r="G17" s="7"/>
      <c r="H17" s="7" t="s">
        <v>8</v>
      </c>
      <c r="J17" s="9"/>
      <c r="N17" s="2"/>
      <c r="P17" s="10"/>
    </row>
    <row r="18" spans="1:16" ht="132" customHeight="1" x14ac:dyDescent="0.25">
      <c r="A18" s="81" t="s">
        <v>59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B19" s="23"/>
    </row>
  </sheetData>
  <mergeCells count="41">
    <mergeCell ref="B1:N1"/>
    <mergeCell ref="C2:C3"/>
    <mergeCell ref="D2:D3"/>
    <mergeCell ref="E2:E3"/>
    <mergeCell ref="F2:H2"/>
    <mergeCell ref="I2:M2"/>
    <mergeCell ref="N2:N3"/>
    <mergeCell ref="O2:O3"/>
    <mergeCell ref="A4:A5"/>
    <mergeCell ref="B4:B5"/>
    <mergeCell ref="C4:C5"/>
    <mergeCell ref="D4:D5"/>
    <mergeCell ref="E4:E5"/>
    <mergeCell ref="B2:B3"/>
    <mergeCell ref="A2:A3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18:P18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</mergeCells>
  <phoneticPr fontId="9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>
      <selection activeCell="M11" sqref="M11"/>
    </sheetView>
  </sheetViews>
  <sheetFormatPr defaultColWidth="10" defaultRowHeight="16.5" x14ac:dyDescent="0.25"/>
  <cols>
    <col min="1" max="1" width="9" style="1" customWidth="1"/>
    <col min="2" max="2" width="17.875" style="2" customWidth="1"/>
    <col min="3" max="3" width="18.375" style="2" customWidth="1"/>
    <col min="4" max="4" width="15.375" style="2" customWidth="1"/>
    <col min="5" max="5" width="23.75" style="9" customWidth="1"/>
    <col min="6" max="6" width="13.75" style="2" customWidth="1"/>
    <col min="7" max="7" width="15.75" style="9" customWidth="1"/>
    <col min="8" max="8" width="13.125" style="9" customWidth="1"/>
    <col min="9" max="9" width="12.875" style="2" customWidth="1"/>
    <col min="10" max="12" width="14.25" style="2" customWidth="1"/>
    <col min="13" max="13" width="18.375" style="2" customWidth="1"/>
    <col min="14" max="14" width="14.5" style="10" bestFit="1" customWidth="1"/>
    <col min="15" max="15" width="23.875" style="10" customWidth="1"/>
    <col min="16" max="16" width="9.5" style="2" customWidth="1"/>
    <col min="17" max="17" width="10.5" style="2" bestFit="1" customWidth="1"/>
    <col min="18" max="27" width="10" style="2" customWidth="1"/>
    <col min="28" max="28" width="10" style="1" customWidth="1"/>
    <col min="29" max="16384" width="10" style="1"/>
  </cols>
  <sheetData>
    <row r="1" spans="1:27" ht="75" customHeight="1" thickBot="1" x14ac:dyDescent="0.3">
      <c r="A1" s="13" t="s">
        <v>32</v>
      </c>
      <c r="B1" s="1"/>
      <c r="C1" s="101" t="s">
        <v>68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12"/>
      <c r="O1" s="20"/>
    </row>
    <row r="2" spans="1:27" s="4" customFormat="1" ht="19.5" customHeight="1" thickBot="1" x14ac:dyDescent="0.3">
      <c r="A2" s="133"/>
      <c r="B2" s="24" t="s">
        <v>70</v>
      </c>
      <c r="C2" s="25" t="s">
        <v>33</v>
      </c>
      <c r="D2" s="114" t="s">
        <v>28</v>
      </c>
      <c r="E2" s="115"/>
      <c r="F2" s="115"/>
      <c r="G2" s="116"/>
      <c r="H2" s="120" t="s">
        <v>29</v>
      </c>
      <c r="I2" s="121"/>
      <c r="J2" s="124" t="s">
        <v>30</v>
      </c>
      <c r="K2" s="125"/>
      <c r="L2" s="125"/>
      <c r="M2" s="126"/>
      <c r="N2" s="130" t="s">
        <v>60</v>
      </c>
      <c r="O2" s="95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24" customHeight="1" thickBot="1" x14ac:dyDescent="0.3">
      <c r="A3" s="134"/>
      <c r="B3" s="26">
        <v>17</v>
      </c>
      <c r="C3" s="27">
        <v>4</v>
      </c>
      <c r="D3" s="117"/>
      <c r="E3" s="118"/>
      <c r="F3" s="118"/>
      <c r="G3" s="119"/>
      <c r="H3" s="122"/>
      <c r="I3" s="123"/>
      <c r="J3" s="127"/>
      <c r="K3" s="128"/>
      <c r="L3" s="128"/>
      <c r="M3" s="129"/>
      <c r="N3" s="131"/>
      <c r="O3" s="11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3" customFormat="1" ht="88.9" customHeight="1" thickBot="1" x14ac:dyDescent="0.3">
      <c r="A4" s="28" t="s">
        <v>23</v>
      </c>
      <c r="B4" s="29" t="s">
        <v>22</v>
      </c>
      <c r="C4" s="30" t="s">
        <v>14</v>
      </c>
      <c r="D4" s="31" t="s">
        <v>45</v>
      </c>
      <c r="E4" s="21" t="s">
        <v>64</v>
      </c>
      <c r="F4" s="32" t="s">
        <v>46</v>
      </c>
      <c r="G4" s="33" t="s">
        <v>47</v>
      </c>
      <c r="H4" s="34" t="s">
        <v>48</v>
      </c>
      <c r="I4" s="35" t="s">
        <v>49</v>
      </c>
      <c r="J4" s="36" t="s">
        <v>67</v>
      </c>
      <c r="K4" s="37" t="s">
        <v>50</v>
      </c>
      <c r="L4" s="38" t="s">
        <v>51</v>
      </c>
      <c r="M4" s="39" t="s">
        <v>52</v>
      </c>
      <c r="N4" s="132"/>
      <c r="O4" s="96"/>
      <c r="P4" s="5"/>
      <c r="Q4" s="5"/>
    </row>
    <row r="5" spans="1:27" s="6" customFormat="1" ht="42.75" thickBot="1" x14ac:dyDescent="0.3">
      <c r="A5" s="40">
        <v>1</v>
      </c>
      <c r="B5" s="41" t="s">
        <v>54</v>
      </c>
      <c r="C5" s="41" t="s">
        <v>39</v>
      </c>
      <c r="D5" s="42">
        <v>26000</v>
      </c>
      <c r="E5" s="43" t="s">
        <v>44</v>
      </c>
      <c r="F5" s="44">
        <v>28800</v>
      </c>
      <c r="G5" s="45">
        <v>5558</v>
      </c>
      <c r="H5" s="46">
        <v>30000</v>
      </c>
      <c r="I5" s="47">
        <v>5847</v>
      </c>
      <c r="J5" s="48">
        <f>H5-F5+1000</f>
        <v>2200</v>
      </c>
      <c r="K5" s="49">
        <f>J5*13</f>
        <v>28600</v>
      </c>
      <c r="L5" s="50">
        <f>I5-G5</f>
        <v>289</v>
      </c>
      <c r="M5" s="49">
        <f>L5*12</f>
        <v>3468</v>
      </c>
      <c r="N5" s="52">
        <f>K5+M5</f>
        <v>32068</v>
      </c>
      <c r="O5" s="5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6" customFormat="1" ht="63.75" thickBot="1" x14ac:dyDescent="0.3">
      <c r="A6" s="40">
        <v>2</v>
      </c>
      <c r="B6" s="54" t="s">
        <v>40</v>
      </c>
      <c r="C6" s="54" t="s">
        <v>15</v>
      </c>
      <c r="D6" s="55">
        <v>26000</v>
      </c>
      <c r="E6" s="43" t="s">
        <v>19</v>
      </c>
      <c r="F6" s="44">
        <v>28800</v>
      </c>
      <c r="G6" s="45">
        <v>5558</v>
      </c>
      <c r="H6" s="46">
        <v>30000</v>
      </c>
      <c r="I6" s="47">
        <v>5847</v>
      </c>
      <c r="J6" s="48">
        <f t="shared" ref="J6:J8" si="0">H6-F6+1000</f>
        <v>2200</v>
      </c>
      <c r="K6" s="49">
        <f>J6*13</f>
        <v>28600</v>
      </c>
      <c r="L6" s="50">
        <f>I6-G6</f>
        <v>289</v>
      </c>
      <c r="M6" s="49">
        <f>L6*12</f>
        <v>3468</v>
      </c>
      <c r="N6" s="52">
        <f>K6+M6</f>
        <v>32068</v>
      </c>
      <c r="O6" s="5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6" customFormat="1" ht="42.75" thickBot="1" x14ac:dyDescent="0.3">
      <c r="A7" s="40">
        <v>3</v>
      </c>
      <c r="B7" s="54" t="s">
        <v>55</v>
      </c>
      <c r="C7" s="54" t="s">
        <v>16</v>
      </c>
      <c r="D7" s="55">
        <v>28000</v>
      </c>
      <c r="E7" s="56" t="s">
        <v>21</v>
      </c>
      <c r="F7" s="55">
        <v>30300</v>
      </c>
      <c r="G7" s="57">
        <v>5847</v>
      </c>
      <c r="H7" s="58">
        <v>33000</v>
      </c>
      <c r="I7" s="59">
        <v>6425</v>
      </c>
      <c r="J7" s="48">
        <f t="shared" si="0"/>
        <v>3700</v>
      </c>
      <c r="K7" s="49">
        <f t="shared" ref="K7:K8" si="1">J7*13</f>
        <v>48100</v>
      </c>
      <c r="L7" s="50">
        <f t="shared" ref="L7:L8" si="2">I7-G7</f>
        <v>578</v>
      </c>
      <c r="M7" s="49">
        <f t="shared" ref="M7:M8" si="3">L7*12</f>
        <v>6936</v>
      </c>
      <c r="N7" s="52">
        <f t="shared" ref="N7:N8" si="4">K7+M7</f>
        <v>55036</v>
      </c>
      <c r="O7" s="5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6" customFormat="1" ht="42.75" thickBot="1" x14ac:dyDescent="0.3">
      <c r="A8" s="40">
        <v>4</v>
      </c>
      <c r="B8" s="60" t="s">
        <v>57</v>
      </c>
      <c r="C8" s="60" t="s">
        <v>18</v>
      </c>
      <c r="D8" s="61">
        <v>32000</v>
      </c>
      <c r="E8" s="56" t="s">
        <v>26</v>
      </c>
      <c r="F8" s="61">
        <v>33300</v>
      </c>
      <c r="G8" s="57">
        <v>6425</v>
      </c>
      <c r="H8" s="62">
        <v>36000</v>
      </c>
      <c r="I8" s="63">
        <v>7004</v>
      </c>
      <c r="J8" s="48">
        <f t="shared" si="0"/>
        <v>3700</v>
      </c>
      <c r="K8" s="49">
        <f t="shared" si="1"/>
        <v>48100</v>
      </c>
      <c r="L8" s="50">
        <f t="shared" si="2"/>
        <v>579</v>
      </c>
      <c r="M8" s="49">
        <f t="shared" si="3"/>
        <v>6948</v>
      </c>
      <c r="N8" s="52">
        <f t="shared" si="4"/>
        <v>55048</v>
      </c>
      <c r="O8" s="5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1" x14ac:dyDescent="0.25">
      <c r="A9" s="64"/>
      <c r="B9" s="65"/>
      <c r="C9" s="65"/>
      <c r="D9" s="65"/>
      <c r="E9" s="65"/>
      <c r="F9" s="65"/>
      <c r="G9" s="65"/>
      <c r="H9" s="66"/>
      <c r="I9" s="66"/>
      <c r="J9" s="65"/>
      <c r="K9" s="65"/>
      <c r="L9" s="65"/>
      <c r="M9" s="67" t="s">
        <v>31</v>
      </c>
      <c r="N9" s="68">
        <f>SUM(N5:N8)</f>
        <v>174220</v>
      </c>
      <c r="O9" s="54"/>
    </row>
    <row r="10" spans="1:2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7" ht="25.5" x14ac:dyDescent="0.25">
      <c r="A11" s="7" t="s">
        <v>7</v>
      </c>
      <c r="B11" s="1"/>
      <c r="D11" s="8"/>
      <c r="E11" s="7"/>
      <c r="F11" s="8"/>
      <c r="G11" s="7" t="s">
        <v>8</v>
      </c>
      <c r="I11" s="9"/>
      <c r="N11" s="2"/>
      <c r="P11" s="10"/>
    </row>
    <row r="12" spans="1:27" ht="132" customHeight="1" x14ac:dyDescent="0.25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</sheetData>
  <mergeCells count="8">
    <mergeCell ref="C1:N1"/>
    <mergeCell ref="A12:P12"/>
    <mergeCell ref="O2:O4"/>
    <mergeCell ref="D2:G3"/>
    <mergeCell ref="H2:I3"/>
    <mergeCell ref="J2:M3"/>
    <mergeCell ref="N2:N4"/>
    <mergeCell ref="A2:A3"/>
  </mergeCells>
  <phoneticPr fontId="9" type="noConversion"/>
  <printOptions horizontalCentered="1"/>
  <pageMargins left="0" right="0" top="0.35433070866141764" bottom="0.35433070866141764" header="0.31496062992126012" footer="0.3149606299212601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薪資清冊</vt:lpstr>
      <vt:lpstr>薪資差額清冊(專案)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郭芙瑄</cp:lastModifiedBy>
  <cp:lastPrinted>2023-02-15T06:52:03Z</cp:lastPrinted>
  <dcterms:created xsi:type="dcterms:W3CDTF">2017-04-11T07:56:10Z</dcterms:created>
  <dcterms:modified xsi:type="dcterms:W3CDTF">2023-03-08T04:06:31Z</dcterms:modified>
</cp:coreProperties>
</file>