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雲龍\16.【老人獨立倡導】\115年度\"/>
    </mc:Choice>
  </mc:AlternateContent>
  <xr:revisionPtr revIDLastSave="0" documentId="8_{BECA1852-E8D1-4EFB-ADBF-2525CA9AF7EB}" xr6:coauthVersionLast="47" xr6:coauthVersionMax="47" xr10:uidLastSave="{00000000-0000-0000-0000-000000000000}"/>
  <bookViews>
    <workbookView xWindow="-120" yWindow="-120" windowWidth="29040" windowHeight="15720" xr2:uid="{90E3CD55-2DF1-4650-9445-9F542A2395A3}"/>
  </bookViews>
  <sheets>
    <sheet name="115申請" sheetId="5" r:id="rId1"/>
    <sheet name="115申請對照表" sheetId="1" r:id="rId2"/>
    <sheet name="115核銷 (代申請資料)" sheetId="6" r:id="rId3"/>
    <sheet name="115核銷" sheetId="4" state="hidden" r:id="rId4"/>
  </sheets>
  <definedNames>
    <definedName name="_xlnm.Print_Area" localSheetId="0">'115申請'!$A$1:$J$32</definedName>
    <definedName name="_xlnm.Print_Area" localSheetId="3">'115核銷'!$A$1:$K$49</definedName>
    <definedName name="_xlnm.Print_Area" localSheetId="2">'115核銷 (代申請資料)'!$A$1:$K$48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" l="1"/>
  <c r="F6" i="6"/>
  <c r="H24" i="6"/>
  <c r="I24" i="6"/>
  <c r="J24" i="6"/>
  <c r="G24" i="6"/>
  <c r="H42" i="6"/>
  <c r="I42" i="6"/>
  <c r="J42" i="6"/>
  <c r="G42" i="6"/>
  <c r="H41" i="6"/>
  <c r="I41" i="6"/>
  <c r="J41" i="6"/>
  <c r="G41" i="6"/>
  <c r="H34" i="6"/>
  <c r="I34" i="6"/>
  <c r="J34" i="6"/>
  <c r="G34" i="6"/>
  <c r="H48" i="6"/>
  <c r="I48" i="6"/>
  <c r="J48" i="6"/>
  <c r="G48" i="6"/>
  <c r="L47" i="6"/>
  <c r="L46" i="6"/>
  <c r="L48" i="6" s="1"/>
  <c r="L44" i="6"/>
  <c r="G36" i="5" l="1"/>
  <c r="H12" i="4" l="1"/>
  <c r="H12" i="6"/>
  <c r="H43" i="6"/>
  <c r="I43" i="6"/>
  <c r="I45" i="6" s="1"/>
  <c r="J43" i="6"/>
  <c r="J45" i="6" s="1"/>
  <c r="G43" i="6"/>
  <c r="G45" i="6" s="1"/>
  <c r="J25" i="6"/>
  <c r="I25" i="6"/>
  <c r="H25" i="6"/>
  <c r="G25" i="6"/>
  <c r="K25" i="6" s="1"/>
  <c r="K47" i="6"/>
  <c r="K46" i="6"/>
  <c r="K48" i="6" s="1"/>
  <c r="K44" i="6"/>
  <c r="K40" i="6"/>
  <c r="K39" i="6"/>
  <c r="K42" i="6" s="1"/>
  <c r="K38" i="6"/>
  <c r="K41" i="6" s="1"/>
  <c r="K33" i="6"/>
  <c r="K32" i="6"/>
  <c r="K34" i="6" s="1"/>
  <c r="I31" i="6"/>
  <c r="G31" i="6"/>
  <c r="K30" i="6"/>
  <c r="K29" i="6"/>
  <c r="K28" i="6"/>
  <c r="K27" i="6"/>
  <c r="J26" i="6"/>
  <c r="J31" i="6" s="1"/>
  <c r="I26" i="6"/>
  <c r="H26" i="6"/>
  <c r="H31" i="6" s="1"/>
  <c r="G26" i="6"/>
  <c r="K23" i="6"/>
  <c r="K22" i="6"/>
  <c r="J21" i="6"/>
  <c r="I21" i="6"/>
  <c r="H21" i="6"/>
  <c r="G21" i="6"/>
  <c r="J20" i="6"/>
  <c r="I20" i="6"/>
  <c r="H20" i="6"/>
  <c r="G20" i="6"/>
  <c r="J19" i="6"/>
  <c r="I19" i="6"/>
  <c r="H19" i="6"/>
  <c r="G19" i="6"/>
  <c r="K18" i="6"/>
  <c r="K17" i="6"/>
  <c r="K19" i="6" s="1"/>
  <c r="K16" i="6"/>
  <c r="H10" i="6"/>
  <c r="F10" i="6"/>
  <c r="H6" i="6"/>
  <c r="K44" i="4"/>
  <c r="K43" i="4"/>
  <c r="K40" i="4"/>
  <c r="K39" i="4"/>
  <c r="K38" i="4"/>
  <c r="L43" i="6" l="1"/>
  <c r="L45" i="6" s="1"/>
  <c r="H45" i="6"/>
  <c r="K20" i="6"/>
  <c r="K24" i="6"/>
  <c r="K43" i="6"/>
  <c r="K45" i="6" s="1"/>
  <c r="K21" i="6"/>
  <c r="K26" i="6"/>
  <c r="K31" i="6" s="1"/>
  <c r="G35" i="5"/>
  <c r="C53" i="6" l="1"/>
  <c r="D81" i="5"/>
  <c r="F7" i="5"/>
  <c r="I22" i="5"/>
  <c r="H22" i="5"/>
  <c r="G22" i="5"/>
  <c r="F22" i="5"/>
  <c r="I7" i="5" l="1"/>
  <c r="H7" i="5"/>
  <c r="G7" i="5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" i="1"/>
  <c r="J31" i="5"/>
  <c r="J30" i="5"/>
  <c r="J29" i="5"/>
  <c r="J27" i="5"/>
  <c r="J26" i="5"/>
  <c r="J25" i="5"/>
  <c r="J24" i="5"/>
  <c r="J22" i="5"/>
  <c r="G65" i="5"/>
  <c r="G66" i="5"/>
  <c r="G67" i="5"/>
  <c r="G68" i="5"/>
  <c r="G69" i="5"/>
  <c r="G70" i="5"/>
  <c r="G71" i="5"/>
  <c r="G72" i="5"/>
  <c r="G73" i="5"/>
  <c r="G74" i="5"/>
  <c r="G75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38" i="5"/>
  <c r="G39" i="5"/>
  <c r="G40" i="5"/>
  <c r="G41" i="5"/>
  <c r="G42" i="5"/>
  <c r="G43" i="5"/>
  <c r="G44" i="5"/>
  <c r="G45" i="5"/>
  <c r="G46" i="5"/>
  <c r="G47" i="5"/>
  <c r="G48" i="5"/>
  <c r="G49" i="5"/>
  <c r="G37" i="5"/>
  <c r="G13" i="5"/>
  <c r="H13" i="5"/>
  <c r="I13" i="5"/>
  <c r="F13" i="5"/>
  <c r="J18" i="5"/>
  <c r="J17" i="5"/>
  <c r="J16" i="5"/>
  <c r="J15" i="5"/>
  <c r="J14" i="5"/>
  <c r="J12" i="5"/>
  <c r="J10" i="5"/>
  <c r="J9" i="5"/>
  <c r="J8" i="5"/>
  <c r="D78" i="5" l="1"/>
  <c r="G76" i="5"/>
  <c r="D80" i="5" s="1"/>
  <c r="J7" i="5"/>
  <c r="J13" i="5"/>
  <c r="K13" i="5" s="1"/>
  <c r="F10" i="4"/>
  <c r="G24" i="4"/>
  <c r="G6" i="4"/>
  <c r="F6" i="4"/>
  <c r="H6" i="4" s="1"/>
  <c r="J48" i="4"/>
  <c r="I48" i="4"/>
  <c r="H48" i="4"/>
  <c r="G48" i="4"/>
  <c r="K47" i="4"/>
  <c r="K46" i="4"/>
  <c r="K48" i="4" s="1"/>
  <c r="H45" i="4"/>
  <c r="I45" i="4"/>
  <c r="J45" i="4"/>
  <c r="K45" i="4"/>
  <c r="G45" i="4"/>
  <c r="H42" i="4"/>
  <c r="I42" i="4"/>
  <c r="J42" i="4"/>
  <c r="K42" i="4"/>
  <c r="G42" i="4"/>
  <c r="H41" i="4"/>
  <c r="I41" i="4"/>
  <c r="J41" i="4"/>
  <c r="K41" i="4"/>
  <c r="G41" i="4"/>
  <c r="K33" i="4"/>
  <c r="K32" i="4"/>
  <c r="K34" i="4" s="1"/>
  <c r="H34" i="4"/>
  <c r="I34" i="4"/>
  <c r="J34" i="4"/>
  <c r="G34" i="4"/>
  <c r="H24" i="4"/>
  <c r="I24" i="4"/>
  <c r="J24" i="4"/>
  <c r="K22" i="4"/>
  <c r="K23" i="4"/>
  <c r="K30" i="4"/>
  <c r="K29" i="4"/>
  <c r="K28" i="4"/>
  <c r="K27" i="4"/>
  <c r="J26" i="4"/>
  <c r="J31" i="4" s="1"/>
  <c r="I26" i="4"/>
  <c r="I31" i="4" s="1"/>
  <c r="H26" i="4"/>
  <c r="H31" i="4" s="1"/>
  <c r="G26" i="4"/>
  <c r="K25" i="4"/>
  <c r="J21" i="4"/>
  <c r="I21" i="4"/>
  <c r="H21" i="4"/>
  <c r="G21" i="4"/>
  <c r="J20" i="4"/>
  <c r="I20" i="4"/>
  <c r="H20" i="4"/>
  <c r="G20" i="4"/>
  <c r="J19" i="4"/>
  <c r="I19" i="4"/>
  <c r="H19" i="4"/>
  <c r="G19" i="4"/>
  <c r="K18" i="4"/>
  <c r="K17" i="4"/>
  <c r="K16" i="4"/>
  <c r="F80" i="5" l="1"/>
  <c r="D83" i="5"/>
  <c r="F83" i="5" s="1"/>
  <c r="H10" i="4"/>
  <c r="K12" i="5"/>
  <c r="K24" i="4"/>
  <c r="K19" i="4"/>
  <c r="K20" i="4"/>
  <c r="K26" i="4"/>
  <c r="K31" i="4" s="1"/>
  <c r="G31" i="4"/>
  <c r="K21" i="4"/>
  <c r="D82" i="5" l="1"/>
  <c r="F82" i="5" s="1"/>
</calcChain>
</file>

<file path=xl/sharedStrings.xml><?xml version="1.0" encoding="utf-8"?>
<sst xmlns="http://schemas.openxmlformats.org/spreadsheetml/2006/main" count="282" uniqueCount="161">
  <si>
    <t>公立機構</t>
  </si>
  <si>
    <t>公設民營</t>
  </si>
  <si>
    <t>財團法人</t>
  </si>
  <si>
    <t>私立小型</t>
  </si>
  <si>
    <t>小計</t>
    <phoneticPr fontId="1" type="noConversion"/>
  </si>
  <si>
    <t>榮民之家</t>
    <phoneticPr fontId="1" type="noConversion"/>
  </si>
  <si>
    <t>1.轄內機構數</t>
    <phoneticPr fontId="1" type="noConversion"/>
  </si>
  <si>
    <t>2.簽約合作機構數</t>
    <phoneticPr fontId="1" type="noConversion"/>
  </si>
  <si>
    <t>3.實際合作機構數</t>
    <phoneticPr fontId="1" type="noConversion"/>
  </si>
  <si>
    <t>2.實際服務對象人數(小計)</t>
    <phoneticPr fontId="1" type="noConversion"/>
  </si>
  <si>
    <t>　(1)無扶養義務人或法定代理人者</t>
    <phoneticPr fontId="1" type="noConversion"/>
  </si>
  <si>
    <t>　(2)家庭(屬)支持薄弱者</t>
    <phoneticPr fontId="1" type="noConversion"/>
  </si>
  <si>
    <t>　(3)經主管機關評估有關懷需求者</t>
    <phoneticPr fontId="1" type="noConversion"/>
  </si>
  <si>
    <t>　(4)經老福機構評估有關懷需求者</t>
    <phoneticPr fontId="1" type="noConversion"/>
  </si>
  <si>
    <t>2.轄內公費安置機構數</t>
    <phoneticPr fontId="1" type="noConversion"/>
  </si>
  <si>
    <t>機構
覆蓋率</t>
    <phoneticPr fontId="1" type="noConversion"/>
  </si>
  <si>
    <t>實際
服務率</t>
    <phoneticPr fontId="1" type="noConversion"/>
  </si>
  <si>
    <t>3.實際服務公費安置機構數</t>
    <phoneticPr fontId="1" type="noConversion"/>
  </si>
  <si>
    <t>2.115年度新增合作機構數</t>
    <phoneticPr fontId="1" type="noConversion"/>
  </si>
  <si>
    <t>機構
成長率</t>
    <phoneticPr fontId="1" type="noConversion"/>
  </si>
  <si>
    <t>115年度老人福利機構內處境不利老人倡導關懷服務方案</t>
    <phoneticPr fontId="1" type="noConversion"/>
  </si>
  <si>
    <t>服務
成長率</t>
    <phoneticPr fontId="1" type="noConversion"/>
  </si>
  <si>
    <t>2.115年度新增服務對象數</t>
    <phoneticPr fontId="1" type="noConversion"/>
  </si>
  <si>
    <t>護理之家</t>
    <phoneticPr fontId="1" type="noConversion"/>
  </si>
  <si>
    <t>2.實際服務對象人數</t>
    <phoneticPr fontId="1" type="noConversion"/>
  </si>
  <si>
    <t>住宿式
長照機構</t>
    <phoneticPr fontId="1" type="noConversion"/>
  </si>
  <si>
    <t>老人福利
機構</t>
    <phoneticPr fontId="1" type="noConversion"/>
  </si>
  <si>
    <r>
      <t>1.目標服務對象人數</t>
    </r>
    <r>
      <rPr>
        <sz val="12"/>
        <color rgb="FFFF0000"/>
        <rFont val="微軟正黑體"/>
        <family val="2"/>
        <charset val="136"/>
      </rPr>
      <t>(應與計畫書一致)</t>
    </r>
    <phoneticPr fontId="1" type="noConversion"/>
  </si>
  <si>
    <t>量化指標效益評估表</t>
    <phoneticPr fontId="1" type="noConversion"/>
  </si>
  <si>
    <t>預期效益</t>
    <phoneticPr fontId="1" type="noConversion"/>
  </si>
  <si>
    <t>轄內機構簽約合作率　</t>
    <phoneticPr fontId="1" type="noConversion"/>
  </si>
  <si>
    <t>轄內機構實際合作率　</t>
    <phoneticPr fontId="1" type="noConversion"/>
  </si>
  <si>
    <t>簽約合作實際合作率　</t>
    <phoneticPr fontId="1" type="noConversion"/>
  </si>
  <si>
    <t>合作機構成長率　</t>
    <phoneticPr fontId="1" type="noConversion"/>
  </si>
  <si>
    <t>目標服務對象實際服務率　</t>
    <phoneticPr fontId="1" type="noConversion"/>
  </si>
  <si>
    <t>服務對象成長率　</t>
    <phoneticPr fontId="1" type="noConversion"/>
  </si>
  <si>
    <t>轄內機構合作率　</t>
    <phoneticPr fontId="1" type="noConversion"/>
  </si>
  <si>
    <t>轄內公費安置機構合作率　</t>
    <phoneticPr fontId="1" type="noConversion"/>
  </si>
  <si>
    <t>辦理場次</t>
    <phoneticPr fontId="1" type="noConversion"/>
  </si>
  <si>
    <t>受益人數</t>
    <phoneticPr fontId="1" type="noConversion"/>
  </si>
  <si>
    <t>實際效益</t>
    <phoneticPr fontId="1" type="noConversion"/>
  </si>
  <si>
    <t>一、辦理方案宣導實際效益</t>
    <phoneticPr fontId="1" type="noConversion"/>
  </si>
  <si>
    <t>場次</t>
    <phoneticPr fontId="1" type="noConversion"/>
  </si>
  <si>
    <t>人數</t>
    <phoneticPr fontId="1" type="noConversion"/>
  </si>
  <si>
    <t>達成率</t>
    <phoneticPr fontId="1" type="noConversion"/>
  </si>
  <si>
    <t>備註</t>
    <phoneticPr fontId="1" type="noConversion"/>
  </si>
  <si>
    <t>三、轄內老人福利機構家數與服務對象人數實際效益</t>
    <phoneticPr fontId="1" type="noConversion"/>
  </si>
  <si>
    <t>四、中低收入失能老人公費安置機構實際效益</t>
    <phoneticPr fontId="1" type="noConversion"/>
  </si>
  <si>
    <t>二、倡導關懷人招募實際效益</t>
    <phoneticPr fontId="1" type="noConversion"/>
  </si>
  <si>
    <t>預計招募人數</t>
    <phoneticPr fontId="1" type="noConversion"/>
  </si>
  <si>
    <t>實際招募人數</t>
    <phoneticPr fontId="1" type="noConversion"/>
  </si>
  <si>
    <t>現有倡導關懷人數</t>
    <phoneticPr fontId="1" type="noConversion"/>
  </si>
  <si>
    <t>新增倡導關懷人數</t>
    <phoneticPr fontId="1" type="noConversion"/>
  </si>
  <si>
    <t>倡導關懷人成長率</t>
  </si>
  <si>
    <t>(二)服務對象需求盤點</t>
    <phoneticPr fontId="1" type="noConversion"/>
  </si>
  <si>
    <t>　實際服務對象人數(小計)</t>
    <phoneticPr fontId="1" type="noConversion"/>
  </si>
  <si>
    <t>(一)轄內老人福利機構家數與服務對象人數</t>
    <phoneticPr fontId="1" type="noConversion"/>
  </si>
  <si>
    <t>(二)中低收入失能老人機構公費安置盤點</t>
    <phoneticPr fontId="1" type="noConversion"/>
  </si>
  <si>
    <t>1.老人福利機構家數</t>
    <phoneticPr fontId="1" type="noConversion"/>
  </si>
  <si>
    <t>　轄內機構數</t>
    <phoneticPr fontId="1" type="noConversion"/>
  </si>
  <si>
    <t>　實際合作機構數</t>
    <phoneticPr fontId="1" type="noConversion"/>
  </si>
  <si>
    <t>　115年度預計新增合作機構數</t>
    <phoneticPr fontId="1" type="noConversion"/>
  </si>
  <si>
    <t>　目標服務對象人數</t>
    <phoneticPr fontId="1" type="noConversion"/>
  </si>
  <si>
    <t>　115年度預計增加服務對象數</t>
    <phoneticPr fontId="1" type="noConversion"/>
  </si>
  <si>
    <t>1.公費安置機構合作情形盤點</t>
    <phoneticPr fontId="1" type="noConversion"/>
  </si>
  <si>
    <t>　轄內公費安置機構數</t>
    <phoneticPr fontId="1" type="noConversion"/>
  </si>
  <si>
    <t>　現有簽約機構數</t>
    <phoneticPr fontId="1" type="noConversion"/>
  </si>
  <si>
    <t>　實際合作公費安置機構數</t>
    <phoneticPr fontId="1" type="noConversion"/>
  </si>
  <si>
    <t>2.公費安置對象需求盤點</t>
    <phoneticPr fontId="1" type="noConversion"/>
  </si>
  <si>
    <t>　實際服務對象人數</t>
    <phoneticPr fontId="1" type="noConversion"/>
  </si>
  <si>
    <t>　115年度預計新增服務對象數</t>
    <phoneticPr fontId="1" type="noConversion"/>
  </si>
  <si>
    <t>單價</t>
    <phoneticPr fontId="1" type="noConversion"/>
  </si>
  <si>
    <t>數量</t>
    <phoneticPr fontId="1" type="noConversion"/>
  </si>
  <si>
    <t>單位</t>
    <phoneticPr fontId="1" type="noConversion"/>
  </si>
  <si>
    <t>補助項目</t>
    <phoneticPr fontId="1" type="noConversion"/>
  </si>
  <si>
    <t>需求評估與盤點　及　計畫經費概算</t>
    <phoneticPr fontId="1" type="noConversion"/>
  </si>
  <si>
    <t>專業服務費</t>
    <phoneticPr fontId="1" type="noConversion"/>
  </si>
  <si>
    <t>人/年</t>
    <phoneticPr fontId="1" type="noConversion"/>
  </si>
  <si>
    <t>培訓教育訓練</t>
    <phoneticPr fontId="1" type="noConversion"/>
  </si>
  <si>
    <t>講座鐘點費</t>
  </si>
  <si>
    <t>講座鐘點費</t>
    <phoneticPr fontId="1" type="noConversion"/>
  </si>
  <si>
    <t>節</t>
    <phoneticPr fontId="1" type="noConversion"/>
  </si>
  <si>
    <t>講師交通費</t>
  </si>
  <si>
    <t>講師交通費</t>
    <phoneticPr fontId="1" type="noConversion"/>
  </si>
  <si>
    <t>講師住宿費</t>
  </si>
  <si>
    <t>講師住宿費</t>
    <phoneticPr fontId="1" type="noConversion"/>
  </si>
  <si>
    <t>膳費</t>
  </si>
  <si>
    <t>膳費</t>
    <phoneticPr fontId="1" type="noConversion"/>
  </si>
  <si>
    <t>個</t>
    <phoneticPr fontId="1" type="noConversion"/>
  </si>
  <si>
    <t>場地及佈置費</t>
  </si>
  <si>
    <t>場地及佈置費</t>
    <phoneticPr fontId="1" type="noConversion"/>
  </si>
  <si>
    <t>印刷費</t>
  </si>
  <si>
    <t>印刷費</t>
    <phoneticPr fontId="1" type="noConversion"/>
  </si>
  <si>
    <t>臨時酬勞費</t>
  </si>
  <si>
    <t>臨時酬勞費</t>
    <phoneticPr fontId="1" type="noConversion"/>
  </si>
  <si>
    <t>意外保險費</t>
  </si>
  <si>
    <t>意外保險費</t>
    <phoneticPr fontId="1" type="noConversion"/>
  </si>
  <si>
    <t>器材租金</t>
  </si>
  <si>
    <t>器材租金</t>
    <phoneticPr fontId="1" type="noConversion"/>
  </si>
  <si>
    <t>持續教育訓練</t>
    <phoneticPr fontId="1" type="noConversion"/>
  </si>
  <si>
    <t>個別/團體督導</t>
    <phoneticPr fontId="1" type="noConversion"/>
  </si>
  <si>
    <t>專家學者出席費</t>
  </si>
  <si>
    <t>專家學者交通費</t>
  </si>
  <si>
    <t>專家學者住宿費</t>
  </si>
  <si>
    <t>次</t>
    <phoneticPr fontId="1" type="noConversion"/>
  </si>
  <si>
    <t>倡導關懷服務</t>
    <phoneticPr fontId="1" type="noConversion"/>
  </si>
  <si>
    <t>個案服務費</t>
    <phoneticPr fontId="1" type="noConversion"/>
  </si>
  <si>
    <t>方案宣導</t>
    <phoneticPr fontId="1" type="noConversion"/>
  </si>
  <si>
    <t>車輛租金</t>
  </si>
  <si>
    <t>參與老盟辦理相關活動及會議</t>
    <phoneticPr fontId="1" type="noConversion"/>
  </si>
  <si>
    <t>專案計畫管理費</t>
    <phoneticPr fontId="1" type="noConversion"/>
  </si>
  <si>
    <t>勞、健保及提撥勞退準備金費</t>
    <phoneticPr fontId="1" type="noConversion"/>
  </si>
  <si>
    <t>月*人</t>
    <phoneticPr fontId="1" type="noConversion"/>
  </si>
  <si>
    <t>合計</t>
    <phoneticPr fontId="1" type="noConversion"/>
  </si>
  <si>
    <t>縣市別：</t>
    <phoneticPr fontId="1" type="noConversion"/>
  </si>
  <si>
    <t>縣市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</si>
  <si>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</si>
  <si>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</si>
  <si>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</si>
  <si>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</si>
  <si>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</si>
  <si>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</si>
  <si>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</si>
  <si>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</si>
  <si>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</si>
  <si>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</si>
  <si>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</si>
  <si>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</si>
  <si>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</si>
  <si>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</si>
  <si>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</si>
  <si>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</si>
  <si>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</si>
  <si>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</si>
  <si>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</si>
  <si>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</si>
  <si>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</si>
  <si>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</si>
  <si>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自籌比</t>
    <phoneticPr fontId="1" type="noConversion"/>
  </si>
  <si>
    <t>截至114年3月各類型老人福利機構家數</t>
    <phoneticPr fontId="1" type="noConversion"/>
  </si>
  <si>
    <t>住宿式
長照機構</t>
  </si>
  <si>
    <t>護理之家</t>
  </si>
  <si>
    <t>榮民之家</t>
  </si>
  <si>
    <t>老人福利機構</t>
    <phoneticPr fontId="1" type="noConversion"/>
  </si>
  <si>
    <t>截至114年3月各類型住宿式機構家數</t>
    <phoneticPr fontId="1" type="noConversion"/>
  </si>
  <si>
    <t>計畫總經費</t>
    <phoneticPr fontId="1" type="noConversion"/>
  </si>
  <si>
    <t>縣市自籌比</t>
    <phoneticPr fontId="1" type="noConversion"/>
  </si>
  <si>
    <t>補助金額</t>
    <phoneticPr fontId="1" type="noConversion"/>
  </si>
  <si>
    <t>自籌金額</t>
    <phoneticPr fontId="1" type="noConversion"/>
  </si>
  <si>
    <r>
      <t>1.轄內機構數</t>
    </r>
    <r>
      <rPr>
        <sz val="12"/>
        <color rgb="FFFF0000"/>
        <rFont val="微軟正黑體"/>
        <family val="2"/>
        <charset val="136"/>
      </rPr>
      <t>(應為115年12月底數據)</t>
    </r>
    <phoneticPr fontId="1" type="noConversion"/>
  </si>
  <si>
    <t>1.目標服務對象人數</t>
    <phoneticPr fontId="1" type="noConversion"/>
  </si>
  <si>
    <t>1.114年度服務對象數</t>
    <phoneticPr fontId="1" type="noConversion"/>
  </si>
  <si>
    <t>1.114年度合作機構數</t>
    <phoneticPr fontId="1" type="noConversion"/>
  </si>
  <si>
    <t>114年度人數</t>
    <phoneticPr fontId="1" type="noConversion"/>
  </si>
  <si>
    <t>人/年</t>
  </si>
  <si>
    <t>受益人次</t>
    <phoneticPr fontId="1" type="noConversion"/>
  </si>
  <si>
    <t>專案計畫管理費上限</t>
    <phoneticPr fontId="1" type="noConversion"/>
  </si>
  <si>
    <t>(三)計畫經費概算(全項目補助)</t>
    <phoneticPr fontId="1" type="noConversion"/>
  </si>
  <si>
    <t>　簽約合作公費安置機構家數</t>
    <phoneticPr fontId="1" type="noConversion"/>
  </si>
  <si>
    <t>　115年度預計新增合作公費安置機構數</t>
    <phoneticPr fontId="1" type="noConversion"/>
  </si>
  <si>
    <t>115年度老人福利機構內不利處境老人倡導關懷服務方案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</si>
</sst>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"/>
    <numFmt numFmtId="178" formatCode="#,##0_);[Red]\(#,##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0" xfId="0" applyFont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176" fontId="2" fillId="3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2" fillId="0" borderId="1" xfId="0" applyNumberFormat="1" applyFont="1" applyBorder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6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E8A3-FA88-4970-A59C-06FB5862ABD2}">
  <sheetPr>
    <pageSetUpPr fitToPage="1"/>
  </sheetPr>
  <dimension ref="A1:K83"/>
  <sheetViews>
    <sheetView tabSelected="1" topLeftCell="A46" workbookViewId="0">
      <selection activeCell="B18" sqref="B18:E18"/>
    </sheetView>
  </sheetViews>
  <sheetFormatPr defaultRowHeight="15.75" x14ac:dyDescent="0.25"/>
  <cols>
    <col min="1" max="1" width="7.25" style="1" customWidth="1"/>
    <col min="2" max="2" width="5.875" style="1" customWidth="1"/>
    <col min="3" max="3" width="24.125" style="1" customWidth="1"/>
    <col min="4" max="4" width="9.625" style="1" customWidth="1"/>
    <col min="5" max="5" width="9.625" style="5" customWidth="1"/>
    <col min="6" max="9" width="9.625" style="1" customWidth="1"/>
    <col min="10" max="10" width="7.375" style="1" bestFit="1" customWidth="1"/>
    <col min="11" max="11" width="21" style="1" customWidth="1"/>
    <col min="12" max="16384" width="9" style="1"/>
  </cols>
  <sheetData>
    <row r="1" spans="1:11" ht="32.25" customHeight="1" x14ac:dyDescent="0.25">
      <c r="A1" s="59" t="s">
        <v>160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6.25" customHeight="1" x14ac:dyDescent="0.25">
      <c r="A2" s="60" t="s">
        <v>75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29.25" customHeight="1" x14ac:dyDescent="0.25">
      <c r="D3" s="1" t="s">
        <v>114</v>
      </c>
      <c r="E3" s="34"/>
    </row>
    <row r="4" spans="1:11" ht="16.5" x14ac:dyDescent="0.25">
      <c r="A4" s="29" t="s">
        <v>56</v>
      </c>
      <c r="B4" s="29"/>
      <c r="C4" s="29"/>
      <c r="D4" s="29"/>
      <c r="E4" s="29"/>
      <c r="F4" s="29"/>
      <c r="G4" s="29"/>
      <c r="H4" s="29"/>
      <c r="I4" s="29"/>
      <c r="J4" s="29"/>
    </row>
    <row r="5" spans="1:11" x14ac:dyDescent="0.25">
      <c r="F5" s="4" t="s">
        <v>0</v>
      </c>
      <c r="G5" s="4" t="s">
        <v>1</v>
      </c>
      <c r="H5" s="4" t="s">
        <v>2</v>
      </c>
      <c r="I5" s="4" t="s">
        <v>3</v>
      </c>
      <c r="J5" s="4" t="s">
        <v>4</v>
      </c>
    </row>
    <row r="6" spans="1:11" x14ac:dyDescent="0.25">
      <c r="B6" s="61" t="s">
        <v>58</v>
      </c>
      <c r="C6" s="61"/>
      <c r="D6" s="61"/>
      <c r="E6" s="61"/>
      <c r="F6" s="61"/>
      <c r="G6" s="61"/>
      <c r="H6" s="61"/>
      <c r="I6" s="61"/>
      <c r="J6" s="61"/>
    </row>
    <row r="7" spans="1:11" ht="15.75" customHeight="1" x14ac:dyDescent="0.25">
      <c r="B7" s="55" t="s">
        <v>59</v>
      </c>
      <c r="C7" s="55"/>
      <c r="D7" s="55"/>
      <c r="E7" s="55"/>
      <c r="F7" s="16" t="e">
        <f>INDEX('115申請對照表'!B3:B24,MATCH('115申請'!$E$3,'115申請對照表'!$A$3:$A$24,0))</f>
        <v>#N/A</v>
      </c>
      <c r="G7" s="16" t="e">
        <f>INDEX('115申請對照表'!C3:C24,MATCH('115申請'!$E$3,'115申請對照表'!$A$3:$A$24,0))</f>
        <v>#N/A</v>
      </c>
      <c r="H7" s="16" t="e">
        <f>INDEX('115申請對照表'!D3:D24,MATCH('115申請'!$E$3,'115申請對照表'!$A$3:$A$24,0))</f>
        <v>#N/A</v>
      </c>
      <c r="I7" s="16" t="e">
        <f>INDEX('115申請對照表'!E3:E24,MATCH('115申請'!$E$3,'115申請對照表'!$A$3:$A$24,0))</f>
        <v>#N/A</v>
      </c>
      <c r="J7" s="16" t="e">
        <f>SUM(F7:I7)</f>
        <v>#N/A</v>
      </c>
    </row>
    <row r="8" spans="1:11" ht="16.5" customHeight="1" x14ac:dyDescent="0.25">
      <c r="B8" s="55" t="s">
        <v>66</v>
      </c>
      <c r="C8" s="55"/>
      <c r="D8" s="55"/>
      <c r="E8" s="55"/>
      <c r="F8" s="22"/>
      <c r="G8" s="22"/>
      <c r="H8" s="22"/>
      <c r="I8" s="22"/>
      <c r="J8" s="16">
        <f t="shared" ref="J8:J9" si="0">SUM(F8:I8)</f>
        <v>0</v>
      </c>
    </row>
    <row r="9" spans="1:11" ht="16.5" customHeight="1" x14ac:dyDescent="0.25">
      <c r="B9" s="55" t="s">
        <v>60</v>
      </c>
      <c r="C9" s="55"/>
      <c r="D9" s="55"/>
      <c r="E9" s="55"/>
      <c r="F9" s="22"/>
      <c r="G9" s="22"/>
      <c r="H9" s="22"/>
      <c r="I9" s="22"/>
      <c r="J9" s="16">
        <f t="shared" si="0"/>
        <v>0</v>
      </c>
    </row>
    <row r="10" spans="1:11" ht="16.5" customHeight="1" x14ac:dyDescent="0.25">
      <c r="B10" s="55" t="s">
        <v>61</v>
      </c>
      <c r="C10" s="55"/>
      <c r="D10" s="55"/>
      <c r="E10" s="55"/>
      <c r="F10" s="22"/>
      <c r="G10" s="22"/>
      <c r="H10" s="22"/>
      <c r="I10" s="22"/>
      <c r="J10" s="16">
        <f t="shared" ref="J10" si="1">SUM(F10:I10)</f>
        <v>0</v>
      </c>
    </row>
    <row r="11" spans="1:11" ht="16.5" customHeight="1" x14ac:dyDescent="0.25">
      <c r="B11" s="56" t="s">
        <v>54</v>
      </c>
      <c r="C11" s="57"/>
      <c r="D11" s="57"/>
      <c r="E11" s="57"/>
      <c r="F11" s="57"/>
      <c r="G11" s="57"/>
      <c r="H11" s="57"/>
      <c r="I11" s="57"/>
      <c r="J11" s="58"/>
    </row>
    <row r="12" spans="1:11" ht="16.5" customHeight="1" x14ac:dyDescent="0.25">
      <c r="B12" s="55" t="s">
        <v>62</v>
      </c>
      <c r="C12" s="55"/>
      <c r="D12" s="55"/>
      <c r="E12" s="55"/>
      <c r="F12" s="22"/>
      <c r="G12" s="22"/>
      <c r="H12" s="22"/>
      <c r="I12" s="22"/>
      <c r="J12" s="16">
        <f>SUM(F12:I12)</f>
        <v>0</v>
      </c>
      <c r="K12" s="28" t="str">
        <f>IF((J13+J18)&gt;J12,"目標服務對象人數應大於實際服務對象人數+115預計增加服務對象數","")</f>
        <v/>
      </c>
    </row>
    <row r="13" spans="1:11" ht="16.5" customHeight="1" x14ac:dyDescent="0.25">
      <c r="B13" s="56" t="s">
        <v>55</v>
      </c>
      <c r="C13" s="57"/>
      <c r="D13" s="57"/>
      <c r="E13" s="58"/>
      <c r="F13" s="16">
        <f>SUM(F14:F17)</f>
        <v>0</v>
      </c>
      <c r="G13" s="16">
        <f t="shared" ref="G13:J13" si="2">SUM(G14:G17)</f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28" t="str">
        <f>IF(J13&gt;J12,"目標服務對象人數應大於實際服務對象人數","")</f>
        <v/>
      </c>
    </row>
    <row r="14" spans="1:11" ht="16.5" customHeight="1" x14ac:dyDescent="0.25">
      <c r="B14" s="55" t="s">
        <v>10</v>
      </c>
      <c r="C14" s="55"/>
      <c r="D14" s="55"/>
      <c r="E14" s="55"/>
      <c r="F14" s="22"/>
      <c r="G14" s="22"/>
      <c r="H14" s="22"/>
      <c r="I14" s="22"/>
      <c r="J14" s="16">
        <f t="shared" ref="J14:J18" si="3">SUM(F14:I14)</f>
        <v>0</v>
      </c>
    </row>
    <row r="15" spans="1:11" ht="16.5" customHeight="1" x14ac:dyDescent="0.25">
      <c r="B15" s="55" t="s">
        <v>11</v>
      </c>
      <c r="C15" s="55"/>
      <c r="D15" s="55"/>
      <c r="E15" s="55"/>
      <c r="F15" s="22"/>
      <c r="G15" s="22"/>
      <c r="H15" s="22"/>
      <c r="I15" s="22"/>
      <c r="J15" s="16">
        <f t="shared" si="3"/>
        <v>0</v>
      </c>
    </row>
    <row r="16" spans="1:11" ht="16.5" customHeight="1" x14ac:dyDescent="0.25">
      <c r="B16" s="55" t="s">
        <v>12</v>
      </c>
      <c r="C16" s="55"/>
      <c r="D16" s="55"/>
      <c r="E16" s="55"/>
      <c r="F16" s="22"/>
      <c r="G16" s="22"/>
      <c r="H16" s="22"/>
      <c r="I16" s="22"/>
      <c r="J16" s="16">
        <f t="shared" si="3"/>
        <v>0</v>
      </c>
    </row>
    <row r="17" spans="1:11" ht="16.5" customHeight="1" x14ac:dyDescent="0.25">
      <c r="B17" s="55" t="s">
        <v>13</v>
      </c>
      <c r="C17" s="55"/>
      <c r="D17" s="55"/>
      <c r="E17" s="55"/>
      <c r="F17" s="22"/>
      <c r="G17" s="22"/>
      <c r="H17" s="22"/>
      <c r="I17" s="22"/>
      <c r="J17" s="16">
        <f t="shared" si="3"/>
        <v>0</v>
      </c>
    </row>
    <row r="18" spans="1:11" ht="16.5" customHeight="1" x14ac:dyDescent="0.25">
      <c r="B18" s="55" t="s">
        <v>63</v>
      </c>
      <c r="C18" s="55"/>
      <c r="D18" s="55"/>
      <c r="E18" s="55"/>
      <c r="F18" s="9"/>
      <c r="G18" s="9"/>
      <c r="H18" s="9"/>
      <c r="I18" s="9"/>
      <c r="J18" s="16">
        <f t="shared" si="3"/>
        <v>0</v>
      </c>
    </row>
    <row r="20" spans="1:11" ht="16.5" x14ac:dyDescent="0.25">
      <c r="A20" s="29" t="s">
        <v>57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ht="31.5" x14ac:dyDescent="0.25">
      <c r="F21" s="11" t="s">
        <v>26</v>
      </c>
      <c r="G21" s="11" t="s">
        <v>25</v>
      </c>
      <c r="H21" s="17" t="s">
        <v>23</v>
      </c>
      <c r="I21" s="17" t="s">
        <v>5</v>
      </c>
      <c r="J21" s="4" t="s">
        <v>4</v>
      </c>
    </row>
    <row r="22" spans="1:11" ht="15.75" customHeight="1" x14ac:dyDescent="0.25">
      <c r="B22" s="55" t="s">
        <v>59</v>
      </c>
      <c r="C22" s="55"/>
      <c r="D22" s="55"/>
      <c r="E22" s="55"/>
      <c r="F22" s="16" t="e">
        <f>INDEX('115申請對照表'!F3:F24,MATCH('115申請'!$E$3,'115申請對照表'!$A$3:$A$24,0))</f>
        <v>#N/A</v>
      </c>
      <c r="G22" s="16" t="e">
        <f>INDEX('115申請對照表'!G3:G24,MATCH('115申請'!$E$3,'115申請對照表'!$A$3:$A$24,0))</f>
        <v>#N/A</v>
      </c>
      <c r="H22" s="16" t="e">
        <f>INDEX('115申請對照表'!H3:H24,MATCH('115申請'!$E$3,'115申請對照表'!$A$3:$A$24,0))</f>
        <v>#N/A</v>
      </c>
      <c r="I22" s="16" t="e">
        <f>INDEX('115申請對照表'!I3:I24,MATCH('115申請'!$E$3,'115申請對照表'!$A$3:$A$24,0))</f>
        <v>#N/A</v>
      </c>
      <c r="J22" s="16" t="e">
        <f>SUM(F22:I22)</f>
        <v>#N/A</v>
      </c>
    </row>
    <row r="23" spans="1:11" ht="15.75" customHeight="1" x14ac:dyDescent="0.25">
      <c r="B23" s="56" t="s">
        <v>64</v>
      </c>
      <c r="C23" s="57"/>
      <c r="D23" s="57"/>
      <c r="E23" s="57"/>
      <c r="F23" s="57"/>
      <c r="G23" s="57"/>
      <c r="H23" s="57"/>
      <c r="I23" s="57"/>
      <c r="J23" s="58"/>
    </row>
    <row r="24" spans="1:11" ht="16.5" customHeight="1" x14ac:dyDescent="0.25">
      <c r="B24" s="55" t="s">
        <v>65</v>
      </c>
      <c r="C24" s="55"/>
      <c r="D24" s="55"/>
      <c r="E24" s="55"/>
      <c r="F24" s="22"/>
      <c r="G24" s="22"/>
      <c r="H24" s="22"/>
      <c r="I24" s="22"/>
      <c r="J24" s="16">
        <f t="shared" ref="J24:J27" si="4">SUM(F24:I24)</f>
        <v>0</v>
      </c>
    </row>
    <row r="25" spans="1:11" ht="16.5" customHeight="1" x14ac:dyDescent="0.25">
      <c r="B25" s="52" t="s">
        <v>158</v>
      </c>
      <c r="C25" s="53"/>
      <c r="D25" s="53"/>
      <c r="E25" s="54"/>
      <c r="F25" s="22"/>
      <c r="G25" s="22"/>
      <c r="H25" s="22"/>
      <c r="I25" s="22"/>
      <c r="J25" s="16">
        <f t="shared" si="4"/>
        <v>0</v>
      </c>
    </row>
    <row r="26" spans="1:11" ht="15.75" customHeight="1" x14ac:dyDescent="0.25">
      <c r="B26" s="55" t="s">
        <v>67</v>
      </c>
      <c r="C26" s="55"/>
      <c r="D26" s="55"/>
      <c r="E26" s="55"/>
      <c r="F26" s="22"/>
      <c r="G26" s="22"/>
      <c r="H26" s="22"/>
      <c r="I26" s="22"/>
      <c r="J26" s="16">
        <f t="shared" si="4"/>
        <v>0</v>
      </c>
    </row>
    <row r="27" spans="1:11" ht="15.75" customHeight="1" x14ac:dyDescent="0.25">
      <c r="B27" s="52" t="s">
        <v>159</v>
      </c>
      <c r="C27" s="53"/>
      <c r="D27" s="53"/>
      <c r="E27" s="54"/>
      <c r="F27" s="22"/>
      <c r="G27" s="22"/>
      <c r="H27" s="22"/>
      <c r="I27" s="22"/>
      <c r="J27" s="16">
        <f t="shared" si="4"/>
        <v>0</v>
      </c>
    </row>
    <row r="28" spans="1:11" ht="15.75" customHeight="1" x14ac:dyDescent="0.25">
      <c r="B28" s="56" t="s">
        <v>68</v>
      </c>
      <c r="C28" s="57"/>
      <c r="D28" s="57"/>
      <c r="E28" s="57"/>
      <c r="F28" s="57"/>
      <c r="G28" s="57"/>
      <c r="H28" s="57"/>
      <c r="I28" s="57"/>
      <c r="J28" s="58"/>
    </row>
    <row r="29" spans="1:11" ht="16.5" customHeight="1" x14ac:dyDescent="0.25">
      <c r="B29" s="55" t="s">
        <v>62</v>
      </c>
      <c r="C29" s="55"/>
      <c r="D29" s="55"/>
      <c r="E29" s="55"/>
      <c r="F29" s="22"/>
      <c r="G29" s="22"/>
      <c r="H29" s="22"/>
      <c r="I29" s="22"/>
      <c r="J29" s="16">
        <f t="shared" ref="J29:J31" si="5">SUM(F29:I29)</f>
        <v>0</v>
      </c>
    </row>
    <row r="30" spans="1:11" ht="15.75" customHeight="1" x14ac:dyDescent="0.25">
      <c r="B30" s="55" t="s">
        <v>69</v>
      </c>
      <c r="C30" s="55"/>
      <c r="D30" s="55"/>
      <c r="E30" s="55"/>
      <c r="F30" s="36"/>
      <c r="G30" s="36"/>
      <c r="H30" s="36"/>
      <c r="I30" s="36"/>
      <c r="J30" s="16">
        <f t="shared" si="5"/>
        <v>0</v>
      </c>
    </row>
    <row r="31" spans="1:11" ht="16.5" customHeight="1" x14ac:dyDescent="0.25">
      <c r="B31" s="55" t="s">
        <v>70</v>
      </c>
      <c r="C31" s="55"/>
      <c r="D31" s="55"/>
      <c r="E31" s="55"/>
      <c r="F31" s="22"/>
      <c r="G31" s="22"/>
      <c r="H31" s="22"/>
      <c r="I31" s="22"/>
      <c r="J31" s="16">
        <f t="shared" si="5"/>
        <v>0</v>
      </c>
    </row>
    <row r="33" spans="1:10" ht="16.5" x14ac:dyDescent="0.25">
      <c r="A33" s="29" t="s">
        <v>157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0" ht="26.25" customHeight="1" x14ac:dyDescent="0.25">
      <c r="B34" s="2" t="s">
        <v>74</v>
      </c>
      <c r="C34" s="2"/>
      <c r="D34" s="2" t="s">
        <v>71</v>
      </c>
      <c r="E34" s="30" t="s">
        <v>72</v>
      </c>
      <c r="F34" s="2" t="s">
        <v>73</v>
      </c>
      <c r="G34" s="2" t="s">
        <v>4</v>
      </c>
    </row>
    <row r="35" spans="1:10" x14ac:dyDescent="0.25">
      <c r="B35" s="48" t="s">
        <v>76</v>
      </c>
      <c r="C35" s="48"/>
      <c r="D35" s="32"/>
      <c r="E35" s="30">
        <v>13.5</v>
      </c>
      <c r="F35" s="2" t="s">
        <v>77</v>
      </c>
      <c r="G35" s="31">
        <f>ROUNDUP(D35*E35,0)</f>
        <v>0</v>
      </c>
    </row>
    <row r="36" spans="1:10" x14ac:dyDescent="0.25">
      <c r="B36" s="48" t="s">
        <v>76</v>
      </c>
      <c r="C36" s="48"/>
      <c r="D36" s="32"/>
      <c r="E36" s="30">
        <v>13.5</v>
      </c>
      <c r="F36" s="2" t="s">
        <v>154</v>
      </c>
      <c r="G36" s="31">
        <f>ROUNDUP(D36*E36,0)</f>
        <v>0</v>
      </c>
    </row>
    <row r="37" spans="1:10" x14ac:dyDescent="0.25">
      <c r="B37" s="51" t="s">
        <v>78</v>
      </c>
      <c r="C37" s="2" t="s">
        <v>80</v>
      </c>
      <c r="D37" s="32"/>
      <c r="E37" s="30"/>
      <c r="F37" s="2" t="s">
        <v>81</v>
      </c>
      <c r="G37" s="31">
        <f>D37*E37</f>
        <v>0</v>
      </c>
    </row>
    <row r="38" spans="1:10" x14ac:dyDescent="0.25">
      <c r="B38" s="51"/>
      <c r="C38" s="2" t="s">
        <v>83</v>
      </c>
      <c r="D38" s="32"/>
      <c r="E38" s="30"/>
      <c r="F38" s="2"/>
      <c r="G38" s="31">
        <f t="shared" ref="G38:G75" si="6">D38*E38</f>
        <v>0</v>
      </c>
    </row>
    <row r="39" spans="1:10" x14ac:dyDescent="0.25">
      <c r="B39" s="51"/>
      <c r="C39" s="2" t="s">
        <v>85</v>
      </c>
      <c r="D39" s="32"/>
      <c r="E39" s="30"/>
      <c r="F39" s="2"/>
      <c r="G39" s="31">
        <f t="shared" si="6"/>
        <v>0</v>
      </c>
    </row>
    <row r="40" spans="1:10" x14ac:dyDescent="0.25">
      <c r="B40" s="51"/>
      <c r="C40" s="2" t="s">
        <v>87</v>
      </c>
      <c r="D40" s="32"/>
      <c r="E40" s="30"/>
      <c r="F40" s="2" t="s">
        <v>88</v>
      </c>
      <c r="G40" s="31">
        <f t="shared" si="6"/>
        <v>0</v>
      </c>
    </row>
    <row r="41" spans="1:10" x14ac:dyDescent="0.25">
      <c r="B41" s="51"/>
      <c r="C41" s="2" t="s">
        <v>90</v>
      </c>
      <c r="D41" s="32"/>
      <c r="E41" s="30"/>
      <c r="F41" s="2"/>
      <c r="G41" s="31">
        <f t="shared" si="6"/>
        <v>0</v>
      </c>
    </row>
    <row r="42" spans="1:10" x14ac:dyDescent="0.25">
      <c r="B42" s="51"/>
      <c r="C42" s="2" t="s">
        <v>92</v>
      </c>
      <c r="D42" s="32"/>
      <c r="E42" s="30"/>
      <c r="F42" s="2"/>
      <c r="G42" s="31">
        <f t="shared" si="6"/>
        <v>0</v>
      </c>
    </row>
    <row r="43" spans="1:10" x14ac:dyDescent="0.25">
      <c r="B43" s="51"/>
      <c r="C43" s="2" t="s">
        <v>94</v>
      </c>
      <c r="D43" s="32"/>
      <c r="E43" s="30"/>
      <c r="F43" s="2"/>
      <c r="G43" s="31">
        <f t="shared" si="6"/>
        <v>0</v>
      </c>
    </row>
    <row r="44" spans="1:10" x14ac:dyDescent="0.25">
      <c r="B44" s="51"/>
      <c r="C44" s="2" t="s">
        <v>96</v>
      </c>
      <c r="D44" s="32"/>
      <c r="E44" s="30"/>
      <c r="F44" s="2"/>
      <c r="G44" s="31">
        <f t="shared" si="6"/>
        <v>0</v>
      </c>
    </row>
    <row r="45" spans="1:10" x14ac:dyDescent="0.25">
      <c r="B45" s="51"/>
      <c r="C45" s="2" t="s">
        <v>98</v>
      </c>
      <c r="D45" s="32"/>
      <c r="E45" s="30"/>
      <c r="F45" s="2"/>
      <c r="G45" s="31">
        <f t="shared" si="6"/>
        <v>0</v>
      </c>
    </row>
    <row r="46" spans="1:10" x14ac:dyDescent="0.25">
      <c r="B46" s="51" t="s">
        <v>99</v>
      </c>
      <c r="C46" s="2" t="s">
        <v>80</v>
      </c>
      <c r="D46" s="32"/>
      <c r="E46" s="30"/>
      <c r="F46" s="2" t="s">
        <v>81</v>
      </c>
      <c r="G46" s="31">
        <f t="shared" si="6"/>
        <v>0</v>
      </c>
    </row>
    <row r="47" spans="1:10" x14ac:dyDescent="0.25">
      <c r="B47" s="51"/>
      <c r="C47" s="2" t="s">
        <v>82</v>
      </c>
      <c r="D47" s="32"/>
      <c r="E47" s="30"/>
      <c r="F47" s="2"/>
      <c r="G47" s="31">
        <f t="shared" si="6"/>
        <v>0</v>
      </c>
    </row>
    <row r="48" spans="1:10" x14ac:dyDescent="0.25">
      <c r="B48" s="51"/>
      <c r="C48" s="2" t="s">
        <v>84</v>
      </c>
      <c r="D48" s="32"/>
      <c r="E48" s="30"/>
      <c r="F48" s="2"/>
      <c r="G48" s="31">
        <f t="shared" si="6"/>
        <v>0</v>
      </c>
    </row>
    <row r="49" spans="2:7" x14ac:dyDescent="0.25">
      <c r="B49" s="51"/>
      <c r="C49" s="2" t="s">
        <v>86</v>
      </c>
      <c r="D49" s="32"/>
      <c r="E49" s="30">
        <v>1</v>
      </c>
      <c r="F49" s="2" t="s">
        <v>88</v>
      </c>
      <c r="G49" s="31">
        <f t="shared" si="6"/>
        <v>0</v>
      </c>
    </row>
    <row r="50" spans="2:7" x14ac:dyDescent="0.25">
      <c r="B50" s="51"/>
      <c r="C50" s="2" t="s">
        <v>89</v>
      </c>
      <c r="D50" s="32"/>
      <c r="E50" s="30"/>
      <c r="F50" s="2"/>
      <c r="G50" s="31">
        <f t="shared" si="6"/>
        <v>0</v>
      </c>
    </row>
    <row r="51" spans="2:7" x14ac:dyDescent="0.25">
      <c r="B51" s="51"/>
      <c r="C51" s="2" t="s">
        <v>91</v>
      </c>
      <c r="D51" s="32"/>
      <c r="E51" s="30"/>
      <c r="F51" s="2"/>
      <c r="G51" s="31">
        <f t="shared" si="6"/>
        <v>0</v>
      </c>
    </row>
    <row r="52" spans="2:7" x14ac:dyDescent="0.25">
      <c r="B52" s="51"/>
      <c r="C52" s="2" t="s">
        <v>93</v>
      </c>
      <c r="D52" s="32"/>
      <c r="E52" s="30"/>
      <c r="F52" s="2"/>
      <c r="G52" s="31">
        <f t="shared" si="6"/>
        <v>0</v>
      </c>
    </row>
    <row r="53" spans="2:7" x14ac:dyDescent="0.25">
      <c r="B53" s="51"/>
      <c r="C53" s="2" t="s">
        <v>95</v>
      </c>
      <c r="D53" s="32"/>
      <c r="E53" s="30"/>
      <c r="F53" s="2"/>
      <c r="G53" s="31">
        <f t="shared" si="6"/>
        <v>0</v>
      </c>
    </row>
    <row r="54" spans="2:7" x14ac:dyDescent="0.25">
      <c r="B54" s="51"/>
      <c r="C54" s="2" t="s">
        <v>97</v>
      </c>
      <c r="D54" s="32"/>
      <c r="E54" s="30"/>
      <c r="F54" s="2"/>
      <c r="G54" s="31">
        <f t="shared" si="6"/>
        <v>0</v>
      </c>
    </row>
    <row r="55" spans="2:7" x14ac:dyDescent="0.25">
      <c r="B55" s="51" t="s">
        <v>100</v>
      </c>
      <c r="C55" s="2" t="s">
        <v>101</v>
      </c>
      <c r="D55" s="32"/>
      <c r="E55" s="30"/>
      <c r="F55" s="2" t="s">
        <v>104</v>
      </c>
      <c r="G55" s="31">
        <f t="shared" si="6"/>
        <v>0</v>
      </c>
    </row>
    <row r="56" spans="2:7" x14ac:dyDescent="0.25">
      <c r="B56" s="51"/>
      <c r="C56" s="2" t="s">
        <v>102</v>
      </c>
      <c r="D56" s="32"/>
      <c r="E56" s="30"/>
      <c r="F56" s="2"/>
      <c r="G56" s="31">
        <f t="shared" si="6"/>
        <v>0</v>
      </c>
    </row>
    <row r="57" spans="2:7" x14ac:dyDescent="0.25">
      <c r="B57" s="51"/>
      <c r="C57" s="2" t="s">
        <v>103</v>
      </c>
      <c r="D57" s="32"/>
      <c r="E57" s="30"/>
      <c r="F57" s="2"/>
      <c r="G57" s="31">
        <f t="shared" si="6"/>
        <v>0</v>
      </c>
    </row>
    <row r="58" spans="2:7" x14ac:dyDescent="0.25">
      <c r="B58" s="51"/>
      <c r="C58" s="2" t="s">
        <v>86</v>
      </c>
      <c r="D58" s="32"/>
      <c r="E58" s="30"/>
      <c r="F58" s="2" t="s">
        <v>88</v>
      </c>
      <c r="G58" s="31">
        <f t="shared" si="6"/>
        <v>0</v>
      </c>
    </row>
    <row r="59" spans="2:7" x14ac:dyDescent="0.25">
      <c r="B59" s="51"/>
      <c r="C59" s="2" t="s">
        <v>89</v>
      </c>
      <c r="D59" s="32"/>
      <c r="E59" s="30"/>
      <c r="F59" s="2"/>
      <c r="G59" s="31">
        <f t="shared" si="6"/>
        <v>0</v>
      </c>
    </row>
    <row r="60" spans="2:7" x14ac:dyDescent="0.25">
      <c r="B60" s="51"/>
      <c r="C60" s="2" t="s">
        <v>91</v>
      </c>
      <c r="D60" s="32"/>
      <c r="E60" s="30"/>
      <c r="F60" s="2"/>
      <c r="G60" s="31">
        <f t="shared" si="6"/>
        <v>0</v>
      </c>
    </row>
    <row r="61" spans="2:7" x14ac:dyDescent="0.25">
      <c r="B61" s="51"/>
      <c r="C61" s="2" t="s">
        <v>93</v>
      </c>
      <c r="D61" s="32"/>
      <c r="E61" s="30"/>
      <c r="F61" s="2"/>
      <c r="G61" s="31">
        <f t="shared" si="6"/>
        <v>0</v>
      </c>
    </row>
    <row r="62" spans="2:7" x14ac:dyDescent="0.25">
      <c r="B62" s="51"/>
      <c r="C62" s="2" t="s">
        <v>95</v>
      </c>
      <c r="D62" s="32"/>
      <c r="E62" s="30"/>
      <c r="F62" s="2"/>
      <c r="G62" s="31">
        <f t="shared" si="6"/>
        <v>0</v>
      </c>
    </row>
    <row r="63" spans="2:7" x14ac:dyDescent="0.25">
      <c r="B63" s="51"/>
      <c r="C63" s="2" t="s">
        <v>97</v>
      </c>
      <c r="D63" s="32"/>
      <c r="E63" s="30"/>
      <c r="F63" s="2"/>
      <c r="G63" s="31">
        <f t="shared" si="6"/>
        <v>0</v>
      </c>
    </row>
    <row r="64" spans="2:7" x14ac:dyDescent="0.25">
      <c r="B64" s="2" t="s">
        <v>105</v>
      </c>
      <c r="C64" s="2" t="s">
        <v>106</v>
      </c>
      <c r="D64" s="32"/>
      <c r="E64" s="30"/>
      <c r="F64" s="2"/>
      <c r="G64" s="31">
        <f t="shared" si="6"/>
        <v>0</v>
      </c>
    </row>
    <row r="65" spans="2:7" x14ac:dyDescent="0.25">
      <c r="B65" s="51" t="s">
        <v>107</v>
      </c>
      <c r="C65" s="2" t="s">
        <v>79</v>
      </c>
      <c r="D65" s="32"/>
      <c r="E65" s="30"/>
      <c r="F65" s="2"/>
      <c r="G65" s="31">
        <f t="shared" si="6"/>
        <v>0</v>
      </c>
    </row>
    <row r="66" spans="2:7" x14ac:dyDescent="0.25">
      <c r="B66" s="51"/>
      <c r="C66" s="2" t="s">
        <v>82</v>
      </c>
      <c r="D66" s="32"/>
      <c r="E66" s="30"/>
      <c r="F66" s="2"/>
      <c r="G66" s="31">
        <f t="shared" si="6"/>
        <v>0</v>
      </c>
    </row>
    <row r="67" spans="2:7" x14ac:dyDescent="0.25">
      <c r="B67" s="51"/>
      <c r="C67" s="2" t="s">
        <v>86</v>
      </c>
      <c r="D67" s="32"/>
      <c r="E67" s="30"/>
      <c r="F67" s="2" t="s">
        <v>88</v>
      </c>
      <c r="G67" s="31">
        <f t="shared" si="6"/>
        <v>0</v>
      </c>
    </row>
    <row r="68" spans="2:7" x14ac:dyDescent="0.25">
      <c r="B68" s="51"/>
      <c r="C68" s="2" t="s">
        <v>89</v>
      </c>
      <c r="D68" s="32"/>
      <c r="E68" s="30"/>
      <c r="F68" s="2"/>
      <c r="G68" s="31">
        <f t="shared" si="6"/>
        <v>0</v>
      </c>
    </row>
    <row r="69" spans="2:7" x14ac:dyDescent="0.25">
      <c r="B69" s="51"/>
      <c r="C69" s="2" t="s">
        <v>93</v>
      </c>
      <c r="D69" s="32"/>
      <c r="E69" s="30"/>
      <c r="F69" s="2"/>
      <c r="G69" s="31">
        <f t="shared" si="6"/>
        <v>0</v>
      </c>
    </row>
    <row r="70" spans="2:7" x14ac:dyDescent="0.25">
      <c r="B70" s="51"/>
      <c r="C70" s="2" t="s">
        <v>95</v>
      </c>
      <c r="D70" s="32"/>
      <c r="E70" s="30"/>
      <c r="F70" s="2"/>
      <c r="G70" s="31">
        <f t="shared" si="6"/>
        <v>0</v>
      </c>
    </row>
    <row r="71" spans="2:7" x14ac:dyDescent="0.25">
      <c r="B71" s="51"/>
      <c r="C71" s="2" t="s">
        <v>97</v>
      </c>
      <c r="D71" s="32"/>
      <c r="E71" s="30"/>
      <c r="F71" s="2"/>
      <c r="G71" s="31">
        <f t="shared" si="6"/>
        <v>0</v>
      </c>
    </row>
    <row r="72" spans="2:7" x14ac:dyDescent="0.25">
      <c r="B72" s="51"/>
      <c r="C72" s="2" t="s">
        <v>108</v>
      </c>
      <c r="D72" s="32"/>
      <c r="E72" s="30"/>
      <c r="F72" s="2"/>
      <c r="G72" s="31">
        <f t="shared" si="6"/>
        <v>0</v>
      </c>
    </row>
    <row r="73" spans="2:7" x14ac:dyDescent="0.25">
      <c r="B73" s="48" t="s">
        <v>109</v>
      </c>
      <c r="C73" s="48"/>
      <c r="D73" s="32"/>
      <c r="E73" s="30"/>
      <c r="F73" s="2"/>
      <c r="G73" s="31">
        <f t="shared" si="6"/>
        <v>0</v>
      </c>
    </row>
    <row r="74" spans="2:7" x14ac:dyDescent="0.25">
      <c r="B74" s="48" t="s">
        <v>110</v>
      </c>
      <c r="C74" s="48"/>
      <c r="D74" s="32"/>
      <c r="E74" s="30"/>
      <c r="F74" s="2"/>
      <c r="G74" s="31">
        <f t="shared" si="6"/>
        <v>0</v>
      </c>
    </row>
    <row r="75" spans="2:7" x14ac:dyDescent="0.25">
      <c r="B75" s="48" t="s">
        <v>111</v>
      </c>
      <c r="C75" s="48"/>
      <c r="D75" s="32"/>
      <c r="E75" s="30"/>
      <c r="F75" s="2" t="s">
        <v>112</v>
      </c>
      <c r="G75" s="31">
        <f t="shared" si="6"/>
        <v>0</v>
      </c>
    </row>
    <row r="76" spans="2:7" ht="31.5" customHeight="1" x14ac:dyDescent="0.25">
      <c r="B76" s="45" t="s">
        <v>113</v>
      </c>
      <c r="C76" s="45"/>
      <c r="D76" s="13"/>
      <c r="E76" s="13"/>
      <c r="F76" s="13"/>
      <c r="G76" s="31">
        <f>SUM(G35:G75)</f>
        <v>0</v>
      </c>
    </row>
    <row r="78" spans="2:7" x14ac:dyDescent="0.25">
      <c r="C78" s="44" t="s">
        <v>156</v>
      </c>
      <c r="D78" s="49">
        <f>ROUNDDOWN((SUM(G35:G73)*0.1),0)</f>
        <v>0</v>
      </c>
      <c r="E78" s="49"/>
      <c r="F78" s="50"/>
      <c r="G78" s="50"/>
    </row>
    <row r="80" spans="2:7" x14ac:dyDescent="0.25">
      <c r="C80" s="13" t="s">
        <v>145</v>
      </c>
      <c r="D80" s="46">
        <f>G76</f>
        <v>0</v>
      </c>
      <c r="E80" s="45"/>
      <c r="F80" s="45" t="str">
        <f>TEXT(INT(D80/10^8),"#,###,###;;")&amp;IF(D80&gt;10^8,"億","")&amp;TEXT(RIGHT(INT(D80/10^4),4),"#,###")&amp;IF(D80&gt;10^4,"萬","")&amp;TEXT(RIGHT(D80,4),"#,##0")&amp;"元"</f>
        <v>0元</v>
      </c>
      <c r="G80" s="45"/>
    </row>
    <row r="81" spans="3:7" x14ac:dyDescent="0.25">
      <c r="C81" s="13" t="s">
        <v>146</v>
      </c>
      <c r="D81" s="47" t="e">
        <f>INDEX('115申請對照表'!K3:K24,MATCH('115申請'!$E$3,'115申請對照表'!$A$3:$A$24,0))</f>
        <v>#N/A</v>
      </c>
      <c r="E81" s="47"/>
      <c r="F81" s="45"/>
      <c r="G81" s="45"/>
    </row>
    <row r="82" spans="3:7" x14ac:dyDescent="0.25">
      <c r="C82" s="13" t="s">
        <v>147</v>
      </c>
      <c r="D82" s="46" t="e">
        <f>D80-D83</f>
        <v>#N/A</v>
      </c>
      <c r="E82" s="45"/>
      <c r="F82" s="45" t="e">
        <f t="shared" ref="F82:F83" si="7">TEXT(INT(D82/10^8),"#,###,###;;")&amp;IF(D82&gt;10^8,"億","")&amp;TEXT(RIGHT(INT(D82/10^4),4),"#,###")&amp;IF(D82&gt;10^4,"萬","")&amp;TEXT(RIGHT(D82,4),"#,##0")&amp;"元"</f>
        <v>#N/A</v>
      </c>
      <c r="G82" s="45"/>
    </row>
    <row r="83" spans="3:7" x14ac:dyDescent="0.25">
      <c r="C83" s="13" t="s">
        <v>148</v>
      </c>
      <c r="D83" s="46" t="e">
        <f>ROUNDUP(D80*D81,0)</f>
        <v>#N/A</v>
      </c>
      <c r="E83" s="46"/>
      <c r="F83" s="45" t="e">
        <f t="shared" si="7"/>
        <v>#N/A</v>
      </c>
      <c r="G83" s="45"/>
    </row>
  </sheetData>
  <mergeCells count="45">
    <mergeCell ref="A1:J1"/>
    <mergeCell ref="A2:J2"/>
    <mergeCell ref="B23:J23"/>
    <mergeCell ref="B25:E25"/>
    <mergeCell ref="B11:J11"/>
    <mergeCell ref="B13:E13"/>
    <mergeCell ref="B10:E10"/>
    <mergeCell ref="B6:J6"/>
    <mergeCell ref="B7:E7"/>
    <mergeCell ref="B8:E8"/>
    <mergeCell ref="B9:E9"/>
    <mergeCell ref="B18:E18"/>
    <mergeCell ref="B22:E22"/>
    <mergeCell ref="B24:E24"/>
    <mergeCell ref="B26:E26"/>
    <mergeCell ref="B12:E12"/>
    <mergeCell ref="B14:E14"/>
    <mergeCell ref="B15:E15"/>
    <mergeCell ref="B16:E16"/>
    <mergeCell ref="B17:E17"/>
    <mergeCell ref="B27:E27"/>
    <mergeCell ref="B29:E29"/>
    <mergeCell ref="B30:E30"/>
    <mergeCell ref="B31:E31"/>
    <mergeCell ref="B28:J28"/>
    <mergeCell ref="B35:C35"/>
    <mergeCell ref="B37:B45"/>
    <mergeCell ref="B46:B54"/>
    <mergeCell ref="B55:B63"/>
    <mergeCell ref="B65:B72"/>
    <mergeCell ref="B36:C36"/>
    <mergeCell ref="B73:C73"/>
    <mergeCell ref="B74:C74"/>
    <mergeCell ref="B75:C75"/>
    <mergeCell ref="B76:C76"/>
    <mergeCell ref="F80:G80"/>
    <mergeCell ref="D78:E78"/>
    <mergeCell ref="F78:G78"/>
    <mergeCell ref="F83:G83"/>
    <mergeCell ref="D80:E80"/>
    <mergeCell ref="D82:E82"/>
    <mergeCell ref="D83:E83"/>
    <mergeCell ref="D81:E81"/>
    <mergeCell ref="F81:G81"/>
    <mergeCell ref="F82:G82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3E335F-6905-4F47-BAB0-6E38E5E35491}">
          <x14:formula1>
            <xm:f>'115申請對照表'!$A$3:$A$24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DCD5-D44A-4D05-8CDA-15B9543B8244}">
  <dimension ref="A1:K24"/>
  <sheetViews>
    <sheetView workbookViewId="0">
      <selection activeCell="E11" sqref="E11"/>
    </sheetView>
  </sheetViews>
  <sheetFormatPr defaultRowHeight="15.75" x14ac:dyDescent="0.25"/>
  <cols>
    <col min="1" max="1" width="9" style="1"/>
    <col min="2" max="3" width="9.75" style="1" bestFit="1" customWidth="1"/>
    <col min="4" max="4" width="9.75" style="5" bestFit="1" customWidth="1"/>
    <col min="5" max="5" width="9.75" style="1" bestFit="1" customWidth="1"/>
    <col min="6" max="6" width="14.125" style="1" bestFit="1" customWidth="1"/>
    <col min="7" max="7" width="16.375" style="1" bestFit="1" customWidth="1"/>
    <col min="8" max="9" width="9.75" style="1" bestFit="1" customWidth="1"/>
    <col min="10" max="10" width="9" style="1"/>
    <col min="11" max="11" width="9" style="27"/>
    <col min="12" max="16384" width="9" style="1"/>
  </cols>
  <sheetData>
    <row r="1" spans="1:11" x14ac:dyDescent="0.25">
      <c r="B1" s="62" t="s">
        <v>139</v>
      </c>
      <c r="C1" s="62"/>
      <c r="D1" s="62"/>
      <c r="E1" s="62"/>
      <c r="F1" s="62" t="s">
        <v>144</v>
      </c>
      <c r="G1" s="62"/>
      <c r="H1" s="62"/>
      <c r="I1" s="62"/>
      <c r="J1" s="35"/>
    </row>
    <row r="2" spans="1:11" x14ac:dyDescent="0.25">
      <c r="A2" s="2" t="s">
        <v>115</v>
      </c>
      <c r="B2" s="17" t="s">
        <v>0</v>
      </c>
      <c r="C2" s="17" t="s">
        <v>1</v>
      </c>
      <c r="D2" s="17" t="s">
        <v>2</v>
      </c>
      <c r="E2" s="17" t="s">
        <v>3</v>
      </c>
      <c r="F2" s="17" t="s">
        <v>143</v>
      </c>
      <c r="G2" s="17" t="s">
        <v>140</v>
      </c>
      <c r="H2" s="17" t="s">
        <v>141</v>
      </c>
      <c r="I2" s="17" t="s">
        <v>142</v>
      </c>
      <c r="J2" s="17"/>
      <c r="K2" s="17" t="s">
        <v>138</v>
      </c>
    </row>
    <row r="3" spans="1:11" x14ac:dyDescent="0.25">
      <c r="A3" s="2" t="s">
        <v>116</v>
      </c>
      <c r="B3" s="2">
        <v>2</v>
      </c>
      <c r="C3" s="2">
        <v>0</v>
      </c>
      <c r="D3" s="2">
        <v>8</v>
      </c>
      <c r="E3" s="2">
        <v>201</v>
      </c>
      <c r="F3" s="17">
        <f>SUM(B3:E3)</f>
        <v>211</v>
      </c>
      <c r="G3" s="41">
        <v>17</v>
      </c>
      <c r="H3" s="41">
        <v>79</v>
      </c>
      <c r="I3" s="17">
        <v>2</v>
      </c>
      <c r="J3" s="17"/>
      <c r="K3" s="33">
        <v>0.7</v>
      </c>
    </row>
    <row r="4" spans="1:11" x14ac:dyDescent="0.25">
      <c r="A4" s="2" t="s">
        <v>117</v>
      </c>
      <c r="B4" s="2">
        <v>2</v>
      </c>
      <c r="C4" s="2">
        <v>3</v>
      </c>
      <c r="D4" s="2">
        <v>3</v>
      </c>
      <c r="E4" s="2">
        <v>86</v>
      </c>
      <c r="F4" s="17">
        <f t="shared" ref="F4:F24" si="0">SUM(B4:E4)</f>
        <v>94</v>
      </c>
      <c r="G4" s="41">
        <v>11</v>
      </c>
      <c r="H4" s="41">
        <v>18</v>
      </c>
      <c r="I4" s="17"/>
      <c r="J4" s="17"/>
      <c r="K4" s="33">
        <v>0.7</v>
      </c>
    </row>
    <row r="5" spans="1:11" x14ac:dyDescent="0.25">
      <c r="A5" s="2" t="s">
        <v>118</v>
      </c>
      <c r="B5" s="2">
        <v>0</v>
      </c>
      <c r="C5" s="2">
        <v>1</v>
      </c>
      <c r="D5" s="2">
        <v>7</v>
      </c>
      <c r="E5" s="2">
        <v>58</v>
      </c>
      <c r="F5" s="17">
        <f t="shared" si="0"/>
        <v>66</v>
      </c>
      <c r="G5" s="41">
        <v>15</v>
      </c>
      <c r="H5" s="41">
        <v>45</v>
      </c>
      <c r="I5" s="17">
        <v>2</v>
      </c>
      <c r="J5" s="17"/>
      <c r="K5" s="33">
        <v>0.5</v>
      </c>
    </row>
    <row r="6" spans="1:11" x14ac:dyDescent="0.25">
      <c r="A6" s="2" t="s">
        <v>119</v>
      </c>
      <c r="B6" s="2">
        <v>1</v>
      </c>
      <c r="C6" s="2">
        <v>0</v>
      </c>
      <c r="D6" s="2">
        <v>10</v>
      </c>
      <c r="E6" s="2">
        <v>53</v>
      </c>
      <c r="F6" s="17">
        <f t="shared" si="0"/>
        <v>64</v>
      </c>
      <c r="G6" s="41">
        <v>10</v>
      </c>
      <c r="H6" s="41">
        <v>60</v>
      </c>
      <c r="I6" s="17"/>
      <c r="J6" s="17"/>
      <c r="K6" s="33">
        <v>0.7</v>
      </c>
    </row>
    <row r="7" spans="1:11" x14ac:dyDescent="0.25">
      <c r="A7" s="2" t="s">
        <v>120</v>
      </c>
      <c r="B7" s="2">
        <v>0</v>
      </c>
      <c r="C7" s="2">
        <v>1</v>
      </c>
      <c r="D7" s="2">
        <v>12</v>
      </c>
      <c r="E7" s="2">
        <v>100</v>
      </c>
      <c r="F7" s="17">
        <f t="shared" si="0"/>
        <v>113</v>
      </c>
      <c r="G7" s="41">
        <v>8</v>
      </c>
      <c r="H7" s="41">
        <v>73</v>
      </c>
      <c r="I7" s="17">
        <v>3</v>
      </c>
      <c r="J7" s="17"/>
      <c r="K7" s="33">
        <v>0.5</v>
      </c>
    </row>
    <row r="8" spans="1:11" x14ac:dyDescent="0.25">
      <c r="A8" s="2" t="s">
        <v>121</v>
      </c>
      <c r="B8" s="2">
        <v>1</v>
      </c>
      <c r="C8" s="2">
        <v>2</v>
      </c>
      <c r="D8" s="2">
        <v>14</v>
      </c>
      <c r="E8" s="2">
        <v>135</v>
      </c>
      <c r="F8" s="17">
        <f t="shared" si="0"/>
        <v>152</v>
      </c>
      <c r="G8" s="41">
        <v>14</v>
      </c>
      <c r="H8" s="41">
        <v>59</v>
      </c>
      <c r="I8" s="17">
        <v>2</v>
      </c>
      <c r="J8" s="17"/>
      <c r="K8" s="33">
        <v>0.5</v>
      </c>
    </row>
    <row r="9" spans="1:11" x14ac:dyDescent="0.25">
      <c r="A9" s="2" t="s">
        <v>122</v>
      </c>
      <c r="B9" s="2">
        <v>0</v>
      </c>
      <c r="C9" s="2">
        <v>1</v>
      </c>
      <c r="D9" s="2">
        <v>11</v>
      </c>
      <c r="E9" s="2">
        <v>26</v>
      </c>
      <c r="F9" s="17">
        <f t="shared" si="0"/>
        <v>38</v>
      </c>
      <c r="G9" s="41">
        <v>7</v>
      </c>
      <c r="H9" s="41">
        <v>6</v>
      </c>
      <c r="I9" s="17"/>
      <c r="J9" s="17"/>
      <c r="K9" s="33">
        <v>0.5</v>
      </c>
    </row>
    <row r="10" spans="1:11" x14ac:dyDescent="0.25">
      <c r="A10" s="2" t="s">
        <v>123</v>
      </c>
      <c r="B10" s="2">
        <v>0</v>
      </c>
      <c r="C10" s="2">
        <v>1</v>
      </c>
      <c r="D10" s="2">
        <v>3</v>
      </c>
      <c r="E10" s="2">
        <v>15</v>
      </c>
      <c r="F10" s="17">
        <f t="shared" si="0"/>
        <v>19</v>
      </c>
      <c r="G10" s="41">
        <v>1</v>
      </c>
      <c r="H10" s="41">
        <v>16</v>
      </c>
      <c r="I10" s="17"/>
      <c r="J10" s="17"/>
      <c r="K10" s="33">
        <v>0.5</v>
      </c>
    </row>
    <row r="11" spans="1:11" x14ac:dyDescent="0.25">
      <c r="A11" s="2" t="s">
        <v>124</v>
      </c>
      <c r="B11" s="2">
        <v>0</v>
      </c>
      <c r="C11" s="2">
        <v>2</v>
      </c>
      <c r="D11" s="2">
        <v>2</v>
      </c>
      <c r="E11" s="2">
        <v>10</v>
      </c>
      <c r="F11" s="17">
        <f t="shared" si="0"/>
        <v>14</v>
      </c>
      <c r="G11" s="41">
        <v>3</v>
      </c>
      <c r="H11" s="41">
        <v>13</v>
      </c>
      <c r="I11" s="17"/>
      <c r="J11" s="17"/>
      <c r="K11" s="33">
        <v>0.5</v>
      </c>
    </row>
    <row r="12" spans="1:11" x14ac:dyDescent="0.25">
      <c r="A12" s="2" t="s">
        <v>125</v>
      </c>
      <c r="B12" s="2">
        <v>2</v>
      </c>
      <c r="C12" s="2">
        <v>0</v>
      </c>
      <c r="D12" s="2">
        <v>7</v>
      </c>
      <c r="E12" s="2">
        <v>42</v>
      </c>
      <c r="F12" s="17">
        <f t="shared" si="0"/>
        <v>51</v>
      </c>
      <c r="G12" s="41">
        <v>6</v>
      </c>
      <c r="H12" s="41">
        <v>40</v>
      </c>
      <c r="I12" s="17">
        <v>2</v>
      </c>
      <c r="J12" s="17"/>
      <c r="K12" s="33">
        <v>0.5</v>
      </c>
    </row>
    <row r="13" spans="1:11" x14ac:dyDescent="0.25">
      <c r="A13" s="2" t="s">
        <v>126</v>
      </c>
      <c r="B13" s="2">
        <v>0</v>
      </c>
      <c r="C13" s="2">
        <v>0</v>
      </c>
      <c r="D13" s="2">
        <v>4</v>
      </c>
      <c r="E13" s="2">
        <v>15</v>
      </c>
      <c r="F13" s="17">
        <f t="shared" si="0"/>
        <v>19</v>
      </c>
      <c r="G13" s="41">
        <v>7</v>
      </c>
      <c r="H13" s="41">
        <v>14</v>
      </c>
      <c r="I13" s="17"/>
      <c r="J13" s="17"/>
      <c r="K13" s="33">
        <v>0.5</v>
      </c>
    </row>
    <row r="14" spans="1:11" x14ac:dyDescent="0.25">
      <c r="A14" s="2" t="s">
        <v>127</v>
      </c>
      <c r="B14" s="2">
        <v>0</v>
      </c>
      <c r="C14" s="2">
        <v>0</v>
      </c>
      <c r="D14" s="2">
        <v>2</v>
      </c>
      <c r="E14" s="2">
        <v>43</v>
      </c>
      <c r="F14" s="17">
        <f t="shared" si="0"/>
        <v>45</v>
      </c>
      <c r="G14" s="41">
        <v>2</v>
      </c>
      <c r="H14" s="41">
        <v>13</v>
      </c>
      <c r="I14" s="17">
        <v>1</v>
      </c>
      <c r="J14" s="17"/>
      <c r="K14" s="33">
        <v>0.5</v>
      </c>
    </row>
    <row r="15" spans="1:11" x14ac:dyDescent="0.25">
      <c r="A15" s="2" t="s">
        <v>128</v>
      </c>
      <c r="B15" s="2">
        <v>0</v>
      </c>
      <c r="C15" s="2">
        <v>0</v>
      </c>
      <c r="D15" s="2">
        <v>4</v>
      </c>
      <c r="E15" s="2">
        <v>23</v>
      </c>
      <c r="F15" s="17">
        <f t="shared" si="0"/>
        <v>27</v>
      </c>
      <c r="G15" s="41">
        <v>2</v>
      </c>
      <c r="H15" s="41">
        <v>14</v>
      </c>
      <c r="I15" s="17"/>
      <c r="J15" s="17"/>
      <c r="K15" s="33">
        <v>0.5</v>
      </c>
    </row>
    <row r="16" spans="1:11" x14ac:dyDescent="0.25">
      <c r="A16" s="2" t="s">
        <v>129</v>
      </c>
      <c r="B16" s="2">
        <v>1</v>
      </c>
      <c r="C16" s="2">
        <v>0</v>
      </c>
      <c r="D16" s="2">
        <v>8</v>
      </c>
      <c r="E16" s="2">
        <v>42</v>
      </c>
      <c r="F16" s="17">
        <f t="shared" si="0"/>
        <v>51</v>
      </c>
      <c r="G16" s="41">
        <v>14</v>
      </c>
      <c r="H16" s="41">
        <v>18</v>
      </c>
      <c r="I16" s="17">
        <v>1</v>
      </c>
      <c r="J16" s="17"/>
      <c r="K16" s="33">
        <v>0.5</v>
      </c>
    </row>
    <row r="17" spans="1:11" x14ac:dyDescent="0.25">
      <c r="A17" s="2" t="s">
        <v>130</v>
      </c>
      <c r="B17" s="2">
        <v>0</v>
      </c>
      <c r="C17" s="2">
        <v>0</v>
      </c>
      <c r="D17" s="2">
        <v>4</v>
      </c>
      <c r="E17" s="2">
        <v>7</v>
      </c>
      <c r="F17" s="17">
        <f t="shared" si="0"/>
        <v>11</v>
      </c>
      <c r="G17" s="41">
        <v>1</v>
      </c>
      <c r="H17" s="41">
        <v>3</v>
      </c>
      <c r="I17" s="17">
        <v>1</v>
      </c>
      <c r="J17" s="17"/>
      <c r="K17" s="33">
        <v>0.5</v>
      </c>
    </row>
    <row r="18" spans="1:11" x14ac:dyDescent="0.25">
      <c r="A18" s="2" t="s">
        <v>131</v>
      </c>
      <c r="B18" s="2">
        <v>1</v>
      </c>
      <c r="C18" s="2">
        <v>0</v>
      </c>
      <c r="D18" s="2">
        <v>4</v>
      </c>
      <c r="E18" s="2">
        <v>13</v>
      </c>
      <c r="F18" s="17">
        <f t="shared" si="0"/>
        <v>18</v>
      </c>
      <c r="G18" s="41">
        <v>3</v>
      </c>
      <c r="H18" s="41">
        <v>5</v>
      </c>
      <c r="I18" s="17">
        <v>1</v>
      </c>
      <c r="J18" s="17"/>
      <c r="K18" s="33">
        <v>0.5</v>
      </c>
    </row>
    <row r="19" spans="1:11" x14ac:dyDescent="0.25">
      <c r="A19" s="2" t="s">
        <v>132</v>
      </c>
      <c r="B19" s="2">
        <v>1</v>
      </c>
      <c r="C19" s="2">
        <v>0</v>
      </c>
      <c r="D19" s="2">
        <v>0</v>
      </c>
      <c r="E19" s="2">
        <v>2</v>
      </c>
      <c r="F19" s="17">
        <f t="shared" si="0"/>
        <v>3</v>
      </c>
      <c r="G19" s="41">
        <v>1</v>
      </c>
      <c r="H19" s="41">
        <v>2</v>
      </c>
      <c r="I19" s="17"/>
      <c r="J19" s="17"/>
      <c r="K19" s="33">
        <v>0.5</v>
      </c>
    </row>
    <row r="20" spans="1:11" x14ac:dyDescent="0.25">
      <c r="A20" s="2" t="s">
        <v>133</v>
      </c>
      <c r="B20" s="2">
        <v>0</v>
      </c>
      <c r="C20" s="2">
        <v>1</v>
      </c>
      <c r="D20" s="2">
        <v>1</v>
      </c>
      <c r="E20" s="2">
        <v>25</v>
      </c>
      <c r="F20" s="17">
        <f t="shared" si="0"/>
        <v>27</v>
      </c>
      <c r="G20" s="41">
        <v>1</v>
      </c>
      <c r="H20" s="41">
        <v>9</v>
      </c>
      <c r="I20" s="17"/>
      <c r="J20" s="17"/>
      <c r="K20" s="33">
        <v>0.5</v>
      </c>
    </row>
    <row r="21" spans="1:11" x14ac:dyDescent="0.25">
      <c r="A21" s="2" t="s">
        <v>134</v>
      </c>
      <c r="B21" s="2">
        <v>0</v>
      </c>
      <c r="C21" s="2">
        <v>0</v>
      </c>
      <c r="D21" s="2">
        <v>2</v>
      </c>
      <c r="E21" s="2">
        <v>6</v>
      </c>
      <c r="F21" s="17">
        <f t="shared" si="0"/>
        <v>8</v>
      </c>
      <c r="G21" s="41">
        <v>0</v>
      </c>
      <c r="H21" s="41">
        <v>8</v>
      </c>
      <c r="I21" s="17">
        <v>1</v>
      </c>
      <c r="J21" s="17"/>
      <c r="K21" s="33">
        <v>0.5</v>
      </c>
    </row>
    <row r="22" spans="1:11" x14ac:dyDescent="0.25">
      <c r="A22" s="2" t="s">
        <v>135</v>
      </c>
      <c r="B22" s="2">
        <v>0</v>
      </c>
      <c r="C22" s="2">
        <v>0</v>
      </c>
      <c r="D22" s="2">
        <v>5</v>
      </c>
      <c r="E22" s="2">
        <v>10</v>
      </c>
      <c r="F22" s="17">
        <f t="shared" si="0"/>
        <v>15</v>
      </c>
      <c r="G22" s="41">
        <v>2</v>
      </c>
      <c r="H22" s="41">
        <v>14</v>
      </c>
      <c r="I22" s="17"/>
      <c r="J22" s="17"/>
      <c r="K22" s="33">
        <v>0.5</v>
      </c>
    </row>
    <row r="23" spans="1:11" x14ac:dyDescent="0.25">
      <c r="A23" s="2" t="s">
        <v>136</v>
      </c>
      <c r="B23" s="2">
        <v>1</v>
      </c>
      <c r="C23" s="2">
        <v>1</v>
      </c>
      <c r="D23" s="2">
        <v>0</v>
      </c>
      <c r="E23" s="2">
        <v>0</v>
      </c>
      <c r="F23" s="17">
        <f t="shared" si="0"/>
        <v>2</v>
      </c>
      <c r="G23" s="41">
        <v>0</v>
      </c>
      <c r="H23" s="41">
        <v>0</v>
      </c>
      <c r="I23" s="17"/>
      <c r="J23" s="17"/>
      <c r="K23" s="33">
        <v>0.5</v>
      </c>
    </row>
    <row r="24" spans="1:11" x14ac:dyDescent="0.25">
      <c r="A24" s="2" t="s">
        <v>137</v>
      </c>
      <c r="B24" s="2">
        <v>1</v>
      </c>
      <c r="C24" s="2">
        <v>0</v>
      </c>
      <c r="D24" s="2">
        <v>0</v>
      </c>
      <c r="E24" s="2">
        <v>0</v>
      </c>
      <c r="F24" s="17">
        <f t="shared" si="0"/>
        <v>1</v>
      </c>
      <c r="G24" s="41">
        <v>0</v>
      </c>
      <c r="H24" s="41">
        <v>1</v>
      </c>
      <c r="I24" s="17"/>
      <c r="J24" s="17"/>
      <c r="K24" s="33">
        <v>0.5</v>
      </c>
    </row>
  </sheetData>
  <mergeCells count="2">
    <mergeCell ref="B1:E1"/>
    <mergeCell ref="F1:I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9FE3-25F1-4E0D-86D7-6435EF40A923}">
  <sheetPr>
    <pageSetUpPr fitToPage="1"/>
  </sheetPr>
  <dimension ref="A1:L65"/>
  <sheetViews>
    <sheetView workbookViewId="0">
      <selection activeCell="M3" sqref="M3"/>
    </sheetView>
  </sheetViews>
  <sheetFormatPr defaultRowHeight="15.75" x14ac:dyDescent="0.25"/>
  <cols>
    <col min="1" max="1" width="4.75" style="1" customWidth="1"/>
    <col min="2" max="2" width="9" style="1"/>
    <col min="3" max="5" width="9.625" style="1" customWidth="1"/>
    <col min="6" max="6" width="9.625" style="5" customWidth="1"/>
    <col min="7" max="10" width="9.625" style="1" customWidth="1"/>
    <col min="11" max="11" width="9.25" style="1" customWidth="1"/>
    <col min="12" max="16384" width="9" style="1"/>
  </cols>
  <sheetData>
    <row r="1" spans="1:11" ht="32.25" customHeight="1" x14ac:dyDescent="0.25">
      <c r="A1" s="59" t="s">
        <v>160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6.25" customHeight="1" x14ac:dyDescent="0.2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20.25" customHeight="1" x14ac:dyDescent="0.25">
      <c r="A3" s="63" t="s">
        <v>41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6.5" customHeight="1" x14ac:dyDescent="0.25">
      <c r="B4" s="48" t="s">
        <v>29</v>
      </c>
      <c r="C4" s="48"/>
      <c r="D4" s="48" t="s">
        <v>40</v>
      </c>
      <c r="E4" s="48"/>
      <c r="F4" s="64" t="s">
        <v>44</v>
      </c>
      <c r="G4" s="65"/>
      <c r="H4" s="48" t="s">
        <v>45</v>
      </c>
      <c r="I4" s="48"/>
      <c r="J4" s="48"/>
      <c r="K4" s="48"/>
    </row>
    <row r="5" spans="1:11" ht="16.5" customHeight="1" x14ac:dyDescent="0.25">
      <c r="B5" s="18" t="s">
        <v>38</v>
      </c>
      <c r="C5" s="18" t="s">
        <v>155</v>
      </c>
      <c r="D5" s="18" t="s">
        <v>38</v>
      </c>
      <c r="E5" s="18" t="s">
        <v>155</v>
      </c>
      <c r="F5" s="18" t="s">
        <v>42</v>
      </c>
      <c r="G5" s="18" t="s">
        <v>43</v>
      </c>
      <c r="H5" s="48"/>
      <c r="I5" s="48"/>
      <c r="J5" s="48"/>
      <c r="K5" s="48"/>
    </row>
    <row r="6" spans="1:11" ht="16.5" customHeight="1" x14ac:dyDescent="0.25">
      <c r="B6" s="39"/>
      <c r="C6" s="39"/>
      <c r="D6" s="39"/>
      <c r="E6" s="39"/>
      <c r="F6" s="20" t="e">
        <f>IF(D6/B6&lt;0,0,D6/B6)</f>
        <v>#DIV/0!</v>
      </c>
      <c r="G6" s="20" t="e">
        <f>IF(E6/C6&lt;0,0,E6/C6)</f>
        <v>#DIV/0!</v>
      </c>
      <c r="H6" s="66" t="e">
        <f>IF(OR(F6&lt;100%,G6&lt;100%),"請於成果報告簡述未達預期成效原因","已達成")</f>
        <v>#DIV/0!</v>
      </c>
      <c r="I6" s="66"/>
      <c r="J6" s="66"/>
      <c r="K6" s="66"/>
    </row>
    <row r="7" spans="1:11" ht="16.5" customHeight="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20.25" customHeight="1" x14ac:dyDescent="0.25">
      <c r="A8" s="63" t="s">
        <v>48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16.5" customHeight="1" x14ac:dyDescent="0.25">
      <c r="A9" s="26"/>
      <c r="B9" s="48" t="s">
        <v>49</v>
      </c>
      <c r="C9" s="48"/>
      <c r="D9" s="48" t="s">
        <v>50</v>
      </c>
      <c r="E9" s="48"/>
      <c r="F9" s="67" t="s">
        <v>44</v>
      </c>
      <c r="G9" s="67"/>
      <c r="H9" s="68" t="s">
        <v>45</v>
      </c>
      <c r="I9" s="69"/>
      <c r="J9" s="69"/>
      <c r="K9" s="70"/>
    </row>
    <row r="10" spans="1:11" ht="16.5" customHeight="1" x14ac:dyDescent="0.25">
      <c r="A10" s="26"/>
      <c r="B10" s="71"/>
      <c r="C10" s="71"/>
      <c r="D10" s="71"/>
      <c r="E10" s="71"/>
      <c r="F10" s="45" t="e">
        <f>D10/B10</f>
        <v>#DIV/0!</v>
      </c>
      <c r="G10" s="45"/>
      <c r="H10" s="45" t="e">
        <f>IF(F6&lt;100%,"請於成果報告簡述未達預期成效原因","已達成")</f>
        <v>#DIV/0!</v>
      </c>
      <c r="I10" s="45"/>
      <c r="J10" s="45"/>
      <c r="K10" s="45"/>
    </row>
    <row r="11" spans="1:11" ht="16.5" customHeight="1" x14ac:dyDescent="0.25">
      <c r="A11" s="26"/>
      <c r="B11" s="67" t="s">
        <v>52</v>
      </c>
      <c r="C11" s="67"/>
      <c r="D11" s="48" t="s">
        <v>153</v>
      </c>
      <c r="E11" s="48"/>
      <c r="F11" s="48" t="s">
        <v>51</v>
      </c>
      <c r="G11" s="48"/>
      <c r="H11" s="67" t="s">
        <v>53</v>
      </c>
      <c r="I11" s="67"/>
      <c r="J11" s="67"/>
      <c r="K11" s="67"/>
    </row>
    <row r="12" spans="1:11" ht="16.5" customHeight="1" x14ac:dyDescent="0.25">
      <c r="A12" s="26"/>
      <c r="B12" s="71"/>
      <c r="C12" s="72"/>
      <c r="D12" s="71"/>
      <c r="E12" s="71"/>
      <c r="F12" s="71"/>
      <c r="G12" s="71"/>
      <c r="H12" s="73" t="e">
        <f>(F12-D12)/D12</f>
        <v>#DIV/0!</v>
      </c>
      <c r="I12" s="73"/>
      <c r="J12" s="73"/>
      <c r="K12" s="73"/>
    </row>
    <row r="13" spans="1:11" ht="16.5" customHeight="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6.5" x14ac:dyDescent="0.25">
      <c r="A14" s="63" t="s">
        <v>46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5">
      <c r="G15" s="4" t="s">
        <v>0</v>
      </c>
      <c r="H15" s="4" t="s">
        <v>1</v>
      </c>
      <c r="I15" s="4" t="s">
        <v>2</v>
      </c>
      <c r="J15" s="4" t="s">
        <v>3</v>
      </c>
      <c r="K15" s="25" t="s">
        <v>4</v>
      </c>
    </row>
    <row r="16" spans="1:11" ht="15.75" customHeight="1" x14ac:dyDescent="0.25">
      <c r="B16" s="51" t="s">
        <v>15</v>
      </c>
      <c r="C16" s="55" t="s">
        <v>149</v>
      </c>
      <c r="D16" s="55"/>
      <c r="E16" s="55"/>
      <c r="F16" s="55"/>
      <c r="G16" s="39"/>
      <c r="H16" s="39"/>
      <c r="I16" s="39"/>
      <c r="J16" s="39"/>
      <c r="K16" s="38">
        <f>SUM(G16:J16)</f>
        <v>0</v>
      </c>
    </row>
    <row r="17" spans="2:11" ht="16.5" customHeight="1" x14ac:dyDescent="0.25">
      <c r="B17" s="51"/>
      <c r="C17" s="55" t="s">
        <v>7</v>
      </c>
      <c r="D17" s="55"/>
      <c r="E17" s="55"/>
      <c r="F17" s="55"/>
      <c r="G17" s="39"/>
      <c r="H17" s="39"/>
      <c r="I17" s="39"/>
      <c r="J17" s="39"/>
      <c r="K17" s="38">
        <f t="shared" ref="K17:K18" si="0">SUM(G17:J17)</f>
        <v>0</v>
      </c>
    </row>
    <row r="18" spans="2:11" ht="16.5" customHeight="1" x14ac:dyDescent="0.25">
      <c r="B18" s="51"/>
      <c r="C18" s="55" t="s">
        <v>8</v>
      </c>
      <c r="D18" s="55"/>
      <c r="E18" s="55"/>
      <c r="F18" s="55"/>
      <c r="G18" s="39"/>
      <c r="H18" s="39"/>
      <c r="I18" s="39"/>
      <c r="J18" s="39"/>
      <c r="K18" s="38">
        <f t="shared" si="0"/>
        <v>0</v>
      </c>
    </row>
    <row r="19" spans="2:11" ht="16.5" customHeight="1" x14ac:dyDescent="0.25">
      <c r="B19" s="51"/>
      <c r="C19" s="74" t="s">
        <v>30</v>
      </c>
      <c r="D19" s="74"/>
      <c r="E19" s="74"/>
      <c r="F19" s="74"/>
      <c r="G19" s="7">
        <f>IF(G17=0,0,G17/G16)</f>
        <v>0</v>
      </c>
      <c r="H19" s="7">
        <f>IF(H17=0,0,H17/H16)</f>
        <v>0</v>
      </c>
      <c r="I19" s="7">
        <f>IF(I17=0,0,I17/I16)</f>
        <v>0</v>
      </c>
      <c r="J19" s="7">
        <f>IF(J17=0,0,J17/J16)</f>
        <v>0</v>
      </c>
      <c r="K19" s="7">
        <f>IF(K17=0,0,K17/K16)</f>
        <v>0</v>
      </c>
    </row>
    <row r="20" spans="2:11" ht="16.5" customHeight="1" x14ac:dyDescent="0.25">
      <c r="B20" s="51"/>
      <c r="C20" s="74" t="s">
        <v>31</v>
      </c>
      <c r="D20" s="74"/>
      <c r="E20" s="74"/>
      <c r="F20" s="74"/>
      <c r="G20" s="7">
        <f>IF(G18=0,0,G18/G16)</f>
        <v>0</v>
      </c>
      <c r="H20" s="7">
        <f>IF(H18=0,0,H18/H16)</f>
        <v>0</v>
      </c>
      <c r="I20" s="7">
        <f>IF(I18=0,0,I18/I16)</f>
        <v>0</v>
      </c>
      <c r="J20" s="7">
        <f>IF(J18=0,0,J18/J16)</f>
        <v>0</v>
      </c>
      <c r="K20" s="7">
        <f>IF(K18=0,0,K18/K16)</f>
        <v>0</v>
      </c>
    </row>
    <row r="21" spans="2:11" ht="16.5" customHeight="1" x14ac:dyDescent="0.25">
      <c r="B21" s="51"/>
      <c r="C21" s="74" t="s">
        <v>32</v>
      </c>
      <c r="D21" s="74"/>
      <c r="E21" s="74"/>
      <c r="F21" s="74"/>
      <c r="G21" s="7">
        <f>IF(G18=0,0,G18/G17)</f>
        <v>0</v>
      </c>
      <c r="H21" s="7">
        <f>IF(H18=0,0,H18/H17)</f>
        <v>0</v>
      </c>
      <c r="I21" s="7">
        <f>IF(I18=0,0,I18/I17)</f>
        <v>0</v>
      </c>
      <c r="J21" s="7">
        <f>IF(J18=0,0,J18/J17)</f>
        <v>0</v>
      </c>
      <c r="K21" s="7">
        <f>IF(K18=0,0,K18/K17)</f>
        <v>0</v>
      </c>
    </row>
    <row r="22" spans="2:11" ht="16.5" customHeight="1" x14ac:dyDescent="0.25">
      <c r="B22" s="51" t="s">
        <v>19</v>
      </c>
      <c r="C22" s="55" t="s">
        <v>152</v>
      </c>
      <c r="D22" s="55"/>
      <c r="E22" s="55"/>
      <c r="F22" s="55"/>
      <c r="G22" s="39"/>
      <c r="H22" s="39"/>
      <c r="I22" s="39"/>
      <c r="J22" s="39"/>
      <c r="K22" s="38">
        <f t="shared" ref="K22:K23" si="1">SUM(G22:J22)</f>
        <v>0</v>
      </c>
    </row>
    <row r="23" spans="2:11" ht="16.5" customHeight="1" x14ac:dyDescent="0.25">
      <c r="B23" s="51"/>
      <c r="C23" s="55" t="s">
        <v>18</v>
      </c>
      <c r="D23" s="55"/>
      <c r="E23" s="55"/>
      <c r="F23" s="55"/>
      <c r="G23" s="39"/>
      <c r="H23" s="39"/>
      <c r="I23" s="39"/>
      <c r="J23" s="39"/>
      <c r="K23" s="38">
        <f t="shared" si="1"/>
        <v>0</v>
      </c>
    </row>
    <row r="24" spans="2:11" ht="16.5" customHeight="1" x14ac:dyDescent="0.25">
      <c r="B24" s="51"/>
      <c r="C24" s="74" t="s">
        <v>33</v>
      </c>
      <c r="D24" s="74"/>
      <c r="E24" s="74"/>
      <c r="F24" s="74"/>
      <c r="G24" s="7">
        <f>IF(OR(G22=0,G22=""),0,(((G18-G22)/G22)))</f>
        <v>0</v>
      </c>
      <c r="H24" s="7">
        <f t="shared" ref="H24:K24" si="2">IF(OR(H22=0,H22=""),0,(((H18-H22)/H22)))</f>
        <v>0</v>
      </c>
      <c r="I24" s="7">
        <f t="shared" si="2"/>
        <v>0</v>
      </c>
      <c r="J24" s="7">
        <f t="shared" si="2"/>
        <v>0</v>
      </c>
      <c r="K24" s="7">
        <f t="shared" si="2"/>
        <v>0</v>
      </c>
    </row>
    <row r="25" spans="2:11" ht="16.5" customHeight="1" x14ac:dyDescent="0.25">
      <c r="B25" s="51" t="s">
        <v>16</v>
      </c>
      <c r="C25" s="55" t="s">
        <v>150</v>
      </c>
      <c r="D25" s="55"/>
      <c r="E25" s="55"/>
      <c r="F25" s="55"/>
      <c r="G25" s="37">
        <f>'115申請'!F12</f>
        <v>0</v>
      </c>
      <c r="H25" s="37">
        <f>'115申請'!G12</f>
        <v>0</v>
      </c>
      <c r="I25" s="37">
        <f>'115申請'!H12</f>
        <v>0</v>
      </c>
      <c r="J25" s="37">
        <f>'115申請'!I12</f>
        <v>0</v>
      </c>
      <c r="K25" s="38">
        <f>SUM(G25:J25)</f>
        <v>0</v>
      </c>
    </row>
    <row r="26" spans="2:11" ht="16.5" customHeight="1" x14ac:dyDescent="0.25">
      <c r="B26" s="51"/>
      <c r="C26" s="61" t="s">
        <v>9</v>
      </c>
      <c r="D26" s="61"/>
      <c r="E26" s="61"/>
      <c r="F26" s="61"/>
      <c r="G26" s="38">
        <f>SUM(G27:G30)</f>
        <v>0</v>
      </c>
      <c r="H26" s="38">
        <f t="shared" ref="H26:J26" si="3">SUM(H27:H30)</f>
        <v>0</v>
      </c>
      <c r="I26" s="38">
        <f t="shared" si="3"/>
        <v>0</v>
      </c>
      <c r="J26" s="38">
        <f t="shared" si="3"/>
        <v>0</v>
      </c>
      <c r="K26" s="38">
        <f t="shared" ref="K26:K33" si="4">SUM(G26:J26)</f>
        <v>0</v>
      </c>
    </row>
    <row r="27" spans="2:11" ht="16.5" customHeight="1" x14ac:dyDescent="0.25">
      <c r="B27" s="51"/>
      <c r="C27" s="55" t="s">
        <v>10</v>
      </c>
      <c r="D27" s="55"/>
      <c r="E27" s="55"/>
      <c r="F27" s="55"/>
      <c r="G27" s="39"/>
      <c r="H27" s="39"/>
      <c r="I27" s="39"/>
      <c r="J27" s="39"/>
      <c r="K27" s="38">
        <f t="shared" si="4"/>
        <v>0</v>
      </c>
    </row>
    <row r="28" spans="2:11" ht="16.5" customHeight="1" x14ac:dyDescent="0.25">
      <c r="B28" s="51"/>
      <c r="C28" s="55" t="s">
        <v>11</v>
      </c>
      <c r="D28" s="55"/>
      <c r="E28" s="55"/>
      <c r="F28" s="55"/>
      <c r="G28" s="39"/>
      <c r="H28" s="39"/>
      <c r="I28" s="39"/>
      <c r="J28" s="39"/>
      <c r="K28" s="38">
        <f t="shared" si="4"/>
        <v>0</v>
      </c>
    </row>
    <row r="29" spans="2:11" ht="16.5" customHeight="1" x14ac:dyDescent="0.25">
      <c r="B29" s="51"/>
      <c r="C29" s="55" t="s">
        <v>12</v>
      </c>
      <c r="D29" s="55"/>
      <c r="E29" s="55"/>
      <c r="F29" s="55"/>
      <c r="G29" s="39"/>
      <c r="H29" s="39"/>
      <c r="I29" s="39"/>
      <c r="J29" s="39"/>
      <c r="K29" s="38">
        <f t="shared" si="4"/>
        <v>0</v>
      </c>
    </row>
    <row r="30" spans="2:11" ht="16.5" customHeight="1" x14ac:dyDescent="0.25">
      <c r="B30" s="51"/>
      <c r="C30" s="55" t="s">
        <v>13</v>
      </c>
      <c r="D30" s="55"/>
      <c r="E30" s="55"/>
      <c r="F30" s="55"/>
      <c r="G30" s="39"/>
      <c r="H30" s="39"/>
      <c r="I30" s="39"/>
      <c r="J30" s="39"/>
      <c r="K30" s="38">
        <f t="shared" si="4"/>
        <v>0</v>
      </c>
    </row>
    <row r="31" spans="2:11" ht="16.5" customHeight="1" x14ac:dyDescent="0.25">
      <c r="B31" s="51"/>
      <c r="C31" s="74" t="s">
        <v>34</v>
      </c>
      <c r="D31" s="74"/>
      <c r="E31" s="74"/>
      <c r="F31" s="74"/>
      <c r="G31" s="7">
        <f>IF(G26=0,0,G26/G25)</f>
        <v>0</v>
      </c>
      <c r="H31" s="7">
        <f t="shared" ref="H31:K31" si="5">IF(H26=0,0,H26/H25)</f>
        <v>0</v>
      </c>
      <c r="I31" s="7">
        <f t="shared" si="5"/>
        <v>0</v>
      </c>
      <c r="J31" s="7">
        <f t="shared" si="5"/>
        <v>0</v>
      </c>
      <c r="K31" s="7">
        <f t="shared" si="5"/>
        <v>0</v>
      </c>
    </row>
    <row r="32" spans="2:11" ht="16.5" customHeight="1" x14ac:dyDescent="0.25">
      <c r="B32" s="51" t="s">
        <v>21</v>
      </c>
      <c r="C32" s="55" t="s">
        <v>151</v>
      </c>
      <c r="D32" s="55"/>
      <c r="E32" s="55"/>
      <c r="F32" s="55"/>
      <c r="G32" s="39"/>
      <c r="H32" s="39"/>
      <c r="I32" s="39"/>
      <c r="J32" s="39"/>
      <c r="K32" s="38">
        <f t="shared" si="4"/>
        <v>0</v>
      </c>
    </row>
    <row r="33" spans="1:12" ht="16.5" customHeight="1" x14ac:dyDescent="0.25">
      <c r="B33" s="51"/>
      <c r="C33" s="55" t="s">
        <v>22</v>
      </c>
      <c r="D33" s="55"/>
      <c r="E33" s="55"/>
      <c r="F33" s="55"/>
      <c r="G33" s="39"/>
      <c r="H33" s="39"/>
      <c r="I33" s="39"/>
      <c r="J33" s="39"/>
      <c r="K33" s="38">
        <f t="shared" si="4"/>
        <v>0</v>
      </c>
    </row>
    <row r="34" spans="1:12" ht="16.5" customHeight="1" x14ac:dyDescent="0.25">
      <c r="B34" s="51"/>
      <c r="C34" s="74" t="s">
        <v>35</v>
      </c>
      <c r="D34" s="74"/>
      <c r="E34" s="74"/>
      <c r="F34" s="74"/>
      <c r="G34" s="40">
        <f>IF(OR(G32=0,G32=""),0,(((G26-G32)/G32)))</f>
        <v>0</v>
      </c>
      <c r="H34" s="40">
        <f t="shared" ref="H34:K34" si="6">IF(OR(H32=0,H32=""),0,(((H26-H32)/H32)))</f>
        <v>0</v>
      </c>
      <c r="I34" s="40">
        <f t="shared" si="6"/>
        <v>0</v>
      </c>
      <c r="J34" s="40">
        <f t="shared" si="6"/>
        <v>0</v>
      </c>
      <c r="K34" s="40">
        <f t="shared" si="6"/>
        <v>0</v>
      </c>
    </row>
    <row r="36" spans="1:12" ht="16.5" x14ac:dyDescent="0.25">
      <c r="A36" s="63" t="s">
        <v>47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2" ht="31.5" x14ac:dyDescent="0.25">
      <c r="G37" s="23" t="s">
        <v>26</v>
      </c>
      <c r="H37" s="23" t="s">
        <v>25</v>
      </c>
      <c r="I37" s="25" t="s">
        <v>23</v>
      </c>
      <c r="J37" s="25" t="s">
        <v>5</v>
      </c>
      <c r="K37" s="4" t="s">
        <v>4</v>
      </c>
    </row>
    <row r="38" spans="1:12" ht="15.75" customHeight="1" x14ac:dyDescent="0.25">
      <c r="B38" s="51" t="s">
        <v>15</v>
      </c>
      <c r="C38" s="55" t="s">
        <v>149</v>
      </c>
      <c r="D38" s="55"/>
      <c r="E38" s="55"/>
      <c r="F38" s="55"/>
      <c r="G38" s="39"/>
      <c r="H38" s="39"/>
      <c r="I38" s="39"/>
      <c r="J38" s="39"/>
      <c r="K38" s="38">
        <f t="shared" ref="K38:K40" si="7">SUM(G38:J38)</f>
        <v>0</v>
      </c>
    </row>
    <row r="39" spans="1:12" ht="16.5" customHeight="1" x14ac:dyDescent="0.25">
      <c r="B39" s="51"/>
      <c r="C39" s="55" t="s">
        <v>14</v>
      </c>
      <c r="D39" s="55"/>
      <c r="E39" s="55"/>
      <c r="F39" s="55"/>
      <c r="G39" s="39"/>
      <c r="H39" s="39"/>
      <c r="I39" s="39"/>
      <c r="J39" s="39"/>
      <c r="K39" s="38">
        <f t="shared" si="7"/>
        <v>0</v>
      </c>
    </row>
    <row r="40" spans="1:12" ht="15.75" customHeight="1" x14ac:dyDescent="0.25">
      <c r="B40" s="51"/>
      <c r="C40" s="55" t="s">
        <v>17</v>
      </c>
      <c r="D40" s="55"/>
      <c r="E40" s="55"/>
      <c r="F40" s="55"/>
      <c r="G40" s="39"/>
      <c r="H40" s="39"/>
      <c r="I40" s="39"/>
      <c r="J40" s="39"/>
      <c r="K40" s="38">
        <f t="shared" si="7"/>
        <v>0</v>
      </c>
    </row>
    <row r="41" spans="1:12" ht="16.5" customHeight="1" x14ac:dyDescent="0.25">
      <c r="B41" s="51"/>
      <c r="C41" s="74" t="s">
        <v>36</v>
      </c>
      <c r="D41" s="74"/>
      <c r="E41" s="74"/>
      <c r="F41" s="74"/>
      <c r="G41" s="7">
        <f>IF(OR(G38=0,G38=""),0,G40/G38)</f>
        <v>0</v>
      </c>
      <c r="H41" s="7">
        <f t="shared" ref="H41:K41" si="8">IF(OR(H38=0,H38=""),0,H40/H38)</f>
        <v>0</v>
      </c>
      <c r="I41" s="7">
        <f t="shared" si="8"/>
        <v>0</v>
      </c>
      <c r="J41" s="7">
        <f t="shared" si="8"/>
        <v>0</v>
      </c>
      <c r="K41" s="7">
        <f t="shared" si="8"/>
        <v>0</v>
      </c>
    </row>
    <row r="42" spans="1:12" ht="16.5" customHeight="1" x14ac:dyDescent="0.25">
      <c r="B42" s="51"/>
      <c r="C42" s="74" t="s">
        <v>37</v>
      </c>
      <c r="D42" s="74"/>
      <c r="E42" s="74"/>
      <c r="F42" s="74"/>
      <c r="G42" s="7">
        <f>IF(OR(G39=0,G39=""),0,G40/G39)</f>
        <v>0</v>
      </c>
      <c r="H42" s="7">
        <f t="shared" ref="H42:K42" si="9">IF(OR(H39=0,H39=""),0,H40/H39)</f>
        <v>0</v>
      </c>
      <c r="I42" s="7">
        <f t="shared" si="9"/>
        <v>0</v>
      </c>
      <c r="J42" s="7">
        <f t="shared" si="9"/>
        <v>0</v>
      </c>
      <c r="K42" s="7">
        <f t="shared" si="9"/>
        <v>0</v>
      </c>
    </row>
    <row r="43" spans="1:12" ht="16.5" customHeight="1" x14ac:dyDescent="0.25">
      <c r="B43" s="51" t="s">
        <v>16</v>
      </c>
      <c r="C43" s="55" t="s">
        <v>150</v>
      </c>
      <c r="D43" s="55"/>
      <c r="E43" s="55"/>
      <c r="F43" s="55"/>
      <c r="G43" s="37">
        <f>'115申請'!F29</f>
        <v>0</v>
      </c>
      <c r="H43" s="37">
        <f>'115申請'!G29</f>
        <v>0</v>
      </c>
      <c r="I43" s="37">
        <f>'115申請'!H29</f>
        <v>0</v>
      </c>
      <c r="J43" s="37">
        <f>'115申請'!I29</f>
        <v>0</v>
      </c>
      <c r="K43" s="38">
        <f t="shared" ref="K43:K44" si="10">SUM(G43:J43)</f>
        <v>0</v>
      </c>
      <c r="L43" s="43">
        <f>H43+I43+J43</f>
        <v>0</v>
      </c>
    </row>
    <row r="44" spans="1:12" ht="15.75" customHeight="1" x14ac:dyDescent="0.25">
      <c r="B44" s="51"/>
      <c r="C44" s="55" t="s">
        <v>24</v>
      </c>
      <c r="D44" s="55"/>
      <c r="E44" s="55"/>
      <c r="F44" s="55"/>
      <c r="G44" s="36">
        <v>0</v>
      </c>
      <c r="H44" s="36"/>
      <c r="I44" s="36"/>
      <c r="J44" s="36"/>
      <c r="K44" s="38">
        <f t="shared" si="10"/>
        <v>0</v>
      </c>
      <c r="L44" s="43">
        <f>H44+I44+J44</f>
        <v>0</v>
      </c>
    </row>
    <row r="45" spans="1:12" ht="16.5" customHeight="1" x14ac:dyDescent="0.25">
      <c r="B45" s="51"/>
      <c r="C45" s="74" t="s">
        <v>34</v>
      </c>
      <c r="D45" s="74"/>
      <c r="E45" s="74"/>
      <c r="F45" s="74"/>
      <c r="G45" s="7">
        <f>IF(OR(G44=0,G43=""),0,G44/G43)</f>
        <v>0</v>
      </c>
      <c r="H45" s="7">
        <f t="shared" ref="H45:L45" si="11">IF(OR(H44=0,H43=""),0,H44/H43)</f>
        <v>0</v>
      </c>
      <c r="I45" s="7">
        <f t="shared" si="11"/>
        <v>0</v>
      </c>
      <c r="J45" s="7">
        <f t="shared" si="11"/>
        <v>0</v>
      </c>
      <c r="K45" s="7">
        <f t="shared" si="11"/>
        <v>0</v>
      </c>
      <c r="L45" s="7">
        <f t="shared" si="11"/>
        <v>0</v>
      </c>
    </row>
    <row r="46" spans="1:12" ht="16.5" customHeight="1" x14ac:dyDescent="0.25">
      <c r="B46" s="51" t="s">
        <v>21</v>
      </c>
      <c r="C46" s="55" t="s">
        <v>151</v>
      </c>
      <c r="D46" s="55"/>
      <c r="E46" s="55"/>
      <c r="F46" s="55"/>
      <c r="G46" s="39"/>
      <c r="H46" s="39"/>
      <c r="I46" s="39"/>
      <c r="J46" s="39"/>
      <c r="K46" s="38">
        <f t="shared" ref="K46:K47" si="12">SUM(G46:J46)</f>
        <v>0</v>
      </c>
      <c r="L46" s="43">
        <f>H46+I46+J46</f>
        <v>0</v>
      </c>
    </row>
    <row r="47" spans="1:12" ht="16.5" customHeight="1" x14ac:dyDescent="0.25">
      <c r="B47" s="51"/>
      <c r="C47" s="55" t="s">
        <v>22</v>
      </c>
      <c r="D47" s="55"/>
      <c r="E47" s="55"/>
      <c r="F47" s="55"/>
      <c r="G47" s="39"/>
      <c r="H47" s="39"/>
      <c r="I47" s="39"/>
      <c r="J47" s="39"/>
      <c r="K47" s="38">
        <f t="shared" si="12"/>
        <v>0</v>
      </c>
      <c r="L47" s="43">
        <f>H47+I47+J47</f>
        <v>0</v>
      </c>
    </row>
    <row r="48" spans="1:12" ht="16.5" customHeight="1" x14ac:dyDescent="0.25">
      <c r="B48" s="51"/>
      <c r="C48" s="74" t="s">
        <v>35</v>
      </c>
      <c r="D48" s="74"/>
      <c r="E48" s="74"/>
      <c r="F48" s="74"/>
      <c r="G48" s="40">
        <f>IF(OR(G46=0,G46=""),0,(((G40-G46)/G46)))</f>
        <v>0</v>
      </c>
      <c r="H48" s="40">
        <f t="shared" ref="H48:L48" si="13">IF(OR(H46=0,H46=""),0,(((H40-H46)/H46)))</f>
        <v>0</v>
      </c>
      <c r="I48" s="40">
        <f t="shared" si="13"/>
        <v>0</v>
      </c>
      <c r="J48" s="40">
        <f t="shared" si="13"/>
        <v>0</v>
      </c>
      <c r="K48" s="40">
        <f t="shared" si="13"/>
        <v>0</v>
      </c>
      <c r="L48" s="40">
        <f t="shared" si="13"/>
        <v>0</v>
      </c>
    </row>
    <row r="53" spans="2:11" ht="239.25" customHeight="1" x14ac:dyDescent="0.25">
      <c r="C53" s="75" t="e">
        <f>"1.辦理一般民眾倡導服務宣導"&amp;D6&amp;"場次及宣導"&amp;E6&amp;"人次。
2.新增倡導關懷人"&amp;B12&amp;"位及成長率"&amp;H12&amp;"%。
3.合作老人福利機構"&amp;K18&amp;"家及占轄內老人福利總機構家數比率為"&amp;K20&amp;"%。
4.合作小型老人福利機構"&amp;J18&amp;"家及占轄內小型老人福利機構家數比率為"&amp;J20&amp;"%。
5.新增合作老人福利機構"&amp;K23&amp;"家及成長率為"&amp;K24&amp;"%。
6.服務對象人數占目標服務對象人數比率：
　(1)中低收入失能老人公費安置於老人福利機構者為"&amp;G45&amp;"%。
　(2)居住於老人福利機構者為"&amp;K31&amp;"%。
　(3)中低收入失能老人公費安置於住宿式長照機構、護理之家或榮民之家者為"&amp;L45&amp;"%。
7.新增服務對象人數及成長率：
　(1)中低收入失能老人公費安置於老人福利機構者計有"&amp;G47&amp;"人，成長率為"&amp;G48&amp;"%。
　(2)居住於老人福利機構者計有"&amp;K33&amp;"人，成長率為"&amp;K34&amp;"%。
　(3)中低收入失能老人公費安置於住宿式長照機構、護理之家或榮民之家者計有"&amp;L47&amp;"人，成長率為"&amp;L48&amp;"%。
8.個案照顧服務與權益問題處理案件＿案及完成率。"</f>
        <v>#DIV/0!</v>
      </c>
      <c r="D53" s="76"/>
      <c r="E53" s="76"/>
      <c r="F53" s="76"/>
      <c r="G53" s="76"/>
      <c r="H53" s="76"/>
      <c r="I53" s="76"/>
      <c r="J53" s="76"/>
      <c r="K53" s="76"/>
    </row>
    <row r="59" spans="2:11" x14ac:dyDescent="0.25">
      <c r="B59" s="42"/>
    </row>
    <row r="60" spans="2:11" x14ac:dyDescent="0.25">
      <c r="B60" s="42"/>
    </row>
    <row r="61" spans="2:11" x14ac:dyDescent="0.25">
      <c r="B61" s="42"/>
    </row>
    <row r="62" spans="2:11" x14ac:dyDescent="0.25">
      <c r="B62" s="42"/>
    </row>
    <row r="63" spans="2:11" x14ac:dyDescent="0.25">
      <c r="B63" s="42"/>
    </row>
    <row r="64" spans="2:11" x14ac:dyDescent="0.25">
      <c r="B64" s="42"/>
    </row>
    <row r="65" spans="2:2" x14ac:dyDescent="0.25">
      <c r="B65" s="42"/>
    </row>
  </sheetData>
  <mergeCells count="65">
    <mergeCell ref="C43:F43"/>
    <mergeCell ref="C44:F44"/>
    <mergeCell ref="C45:F45"/>
    <mergeCell ref="C53:K53"/>
    <mergeCell ref="B46:B48"/>
    <mergeCell ref="C46:F46"/>
    <mergeCell ref="C47:F47"/>
    <mergeCell ref="C48:F48"/>
    <mergeCell ref="B43:B45"/>
    <mergeCell ref="B32:B34"/>
    <mergeCell ref="C32:F32"/>
    <mergeCell ref="C33:F33"/>
    <mergeCell ref="C34:F34"/>
    <mergeCell ref="A36:K36"/>
    <mergeCell ref="B38:B42"/>
    <mergeCell ref="C38:F38"/>
    <mergeCell ref="C39:F39"/>
    <mergeCell ref="C40:F40"/>
    <mergeCell ref="C41:F41"/>
    <mergeCell ref="C42:F42"/>
    <mergeCell ref="B25:B31"/>
    <mergeCell ref="C25:F25"/>
    <mergeCell ref="C26:F26"/>
    <mergeCell ref="C27:F27"/>
    <mergeCell ref="C28:F28"/>
    <mergeCell ref="C29:F29"/>
    <mergeCell ref="C30:F30"/>
    <mergeCell ref="C31:F31"/>
    <mergeCell ref="C20:F20"/>
    <mergeCell ref="C21:F21"/>
    <mergeCell ref="B22:B24"/>
    <mergeCell ref="C22:F22"/>
    <mergeCell ref="C23:F23"/>
    <mergeCell ref="C24:F24"/>
    <mergeCell ref="B16:B21"/>
    <mergeCell ref="C16:F16"/>
    <mergeCell ref="C17:F17"/>
    <mergeCell ref="C18:F18"/>
    <mergeCell ref="C19:F19"/>
    <mergeCell ref="B12:C12"/>
    <mergeCell ref="D12:E12"/>
    <mergeCell ref="F12:G12"/>
    <mergeCell ref="H12:K12"/>
    <mergeCell ref="A14:K14"/>
    <mergeCell ref="B10:C10"/>
    <mergeCell ref="D10:E10"/>
    <mergeCell ref="F10:G10"/>
    <mergeCell ref="H10:K10"/>
    <mergeCell ref="B11:C11"/>
    <mergeCell ref="D11:E11"/>
    <mergeCell ref="F11:G11"/>
    <mergeCell ref="H11:K11"/>
    <mergeCell ref="H6:K6"/>
    <mergeCell ref="A8:K8"/>
    <mergeCell ref="B9:C9"/>
    <mergeCell ref="D9:E9"/>
    <mergeCell ref="F9:G9"/>
    <mergeCell ref="H9:K9"/>
    <mergeCell ref="A1:K1"/>
    <mergeCell ref="A2:K2"/>
    <mergeCell ref="A3:K3"/>
    <mergeCell ref="B4:C4"/>
    <mergeCell ref="D4:E4"/>
    <mergeCell ref="F4:G4"/>
    <mergeCell ref="H4:K5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83BD-6C09-4048-A772-FCC17B6E79A8}">
  <sheetPr>
    <pageSetUpPr fitToPage="1"/>
  </sheetPr>
  <dimension ref="A1:K48"/>
  <sheetViews>
    <sheetView topLeftCell="A13" workbookViewId="0">
      <selection activeCell="C47" sqref="C47:F47"/>
    </sheetView>
  </sheetViews>
  <sheetFormatPr defaultRowHeight="15.75" x14ac:dyDescent="0.25"/>
  <cols>
    <col min="1" max="1" width="4.75" style="1" customWidth="1"/>
    <col min="2" max="2" width="9" style="1"/>
    <col min="3" max="5" width="9.625" style="1" customWidth="1"/>
    <col min="6" max="6" width="9.625" style="5" customWidth="1"/>
    <col min="7" max="10" width="9.625" style="1" customWidth="1"/>
    <col min="11" max="11" width="7.375" style="1" bestFit="1" customWidth="1"/>
    <col min="12" max="16384" width="9" style="1"/>
  </cols>
  <sheetData>
    <row r="1" spans="1:11" ht="32.25" customHeight="1" x14ac:dyDescent="0.25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6.25" customHeight="1" x14ac:dyDescent="0.25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20.25" customHeight="1" x14ac:dyDescent="0.25">
      <c r="A3" s="63" t="s">
        <v>41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6.5" customHeight="1" x14ac:dyDescent="0.25">
      <c r="B4" s="48" t="s">
        <v>29</v>
      </c>
      <c r="C4" s="48"/>
      <c r="D4" s="48" t="s">
        <v>40</v>
      </c>
      <c r="E4" s="48"/>
      <c r="F4" s="64" t="s">
        <v>44</v>
      </c>
      <c r="G4" s="65"/>
      <c r="H4" s="48" t="s">
        <v>45</v>
      </c>
      <c r="I4" s="48"/>
      <c r="J4" s="48"/>
      <c r="K4" s="48"/>
    </row>
    <row r="5" spans="1:11" ht="16.5" customHeight="1" x14ac:dyDescent="0.25">
      <c r="B5" s="18" t="s">
        <v>38</v>
      </c>
      <c r="C5" s="18" t="s">
        <v>39</v>
      </c>
      <c r="D5" s="18" t="s">
        <v>38</v>
      </c>
      <c r="E5" s="18" t="s">
        <v>39</v>
      </c>
      <c r="F5" s="18" t="s">
        <v>42</v>
      </c>
      <c r="G5" s="18" t="s">
        <v>43</v>
      </c>
      <c r="H5" s="48"/>
      <c r="I5" s="48"/>
      <c r="J5" s="48"/>
      <c r="K5" s="48"/>
    </row>
    <row r="6" spans="1:11" ht="16.5" customHeight="1" x14ac:dyDescent="0.25">
      <c r="B6" s="21"/>
      <c r="C6" s="21"/>
      <c r="D6" s="21"/>
      <c r="E6" s="21"/>
      <c r="F6" s="20" t="e">
        <f>IF(D6/B6&lt;0,"-",D6/B6)</f>
        <v>#DIV/0!</v>
      </c>
      <c r="G6" s="20" t="e">
        <f>IF(E6/C6&lt;0,"-",E6/C6)</f>
        <v>#DIV/0!</v>
      </c>
      <c r="H6" s="66" t="e">
        <f>IF(OR(F6&lt;100%,G6&lt;100%),"請於成果報告簡述未達預期成效原因","已達成")</f>
        <v>#DIV/0!</v>
      </c>
      <c r="I6" s="66"/>
      <c r="J6" s="66"/>
      <c r="K6" s="66"/>
    </row>
    <row r="7" spans="1:11" ht="16.5" customHeight="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20.25" customHeight="1" x14ac:dyDescent="0.25">
      <c r="A8" s="63" t="s">
        <v>48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16.5" customHeight="1" x14ac:dyDescent="0.25">
      <c r="A9" s="19"/>
      <c r="B9" s="48" t="s">
        <v>49</v>
      </c>
      <c r="C9" s="48"/>
      <c r="D9" s="48" t="s">
        <v>50</v>
      </c>
      <c r="E9" s="48"/>
      <c r="F9" s="67" t="s">
        <v>44</v>
      </c>
      <c r="G9" s="67"/>
      <c r="H9" s="68" t="s">
        <v>45</v>
      </c>
      <c r="I9" s="69"/>
      <c r="J9" s="69"/>
      <c r="K9" s="70"/>
    </row>
    <row r="10" spans="1:11" ht="16.5" customHeight="1" x14ac:dyDescent="0.25">
      <c r="A10" s="19"/>
      <c r="B10" s="71"/>
      <c r="C10" s="71"/>
      <c r="D10" s="71"/>
      <c r="E10" s="71"/>
      <c r="F10" s="45" t="e">
        <f>D10/B10</f>
        <v>#DIV/0!</v>
      </c>
      <c r="G10" s="45"/>
      <c r="H10" s="45" t="e">
        <f>IF(F6&lt;100%,"請於成果報告簡述未達預期成效原因","已達成")</f>
        <v>#DIV/0!</v>
      </c>
      <c r="I10" s="45"/>
      <c r="J10" s="45"/>
      <c r="K10" s="45"/>
    </row>
    <row r="11" spans="1:11" ht="16.5" customHeight="1" x14ac:dyDescent="0.25">
      <c r="A11" s="19"/>
      <c r="B11" s="67" t="s">
        <v>52</v>
      </c>
      <c r="C11" s="67"/>
      <c r="D11" s="48" t="s">
        <v>153</v>
      </c>
      <c r="E11" s="48"/>
      <c r="F11" s="48" t="s">
        <v>51</v>
      </c>
      <c r="G11" s="48"/>
      <c r="H11" s="67" t="s">
        <v>53</v>
      </c>
      <c r="I11" s="67"/>
      <c r="J11" s="67"/>
      <c r="K11" s="67"/>
    </row>
    <row r="12" spans="1:11" ht="16.5" customHeight="1" x14ac:dyDescent="0.25">
      <c r="A12" s="19"/>
      <c r="B12" s="71"/>
      <c r="C12" s="72"/>
      <c r="D12" s="71"/>
      <c r="E12" s="71"/>
      <c r="F12" s="71"/>
      <c r="G12" s="71"/>
      <c r="H12" s="73" t="e">
        <f>(F12-D12)/D12</f>
        <v>#DIV/0!</v>
      </c>
      <c r="I12" s="73"/>
      <c r="J12" s="73"/>
      <c r="K12" s="73"/>
    </row>
    <row r="13" spans="1:11" ht="16.5" customHeight="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6.5" x14ac:dyDescent="0.25">
      <c r="A14" s="63" t="s">
        <v>46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5">
      <c r="G15" s="4" t="s">
        <v>0</v>
      </c>
      <c r="H15" s="4" t="s">
        <v>1</v>
      </c>
      <c r="I15" s="4" t="s">
        <v>2</v>
      </c>
      <c r="J15" s="4" t="s">
        <v>3</v>
      </c>
      <c r="K15" s="3" t="s">
        <v>4</v>
      </c>
    </row>
    <row r="16" spans="1:11" ht="15.75" customHeight="1" x14ac:dyDescent="0.25">
      <c r="B16" s="51" t="s">
        <v>15</v>
      </c>
      <c r="C16" s="55" t="s">
        <v>149</v>
      </c>
      <c r="D16" s="55"/>
      <c r="E16" s="55"/>
      <c r="F16" s="55"/>
      <c r="G16" s="6"/>
      <c r="H16" s="6"/>
      <c r="I16" s="6"/>
      <c r="J16" s="6"/>
      <c r="K16" s="8">
        <f>SUM(G16:J16)</f>
        <v>0</v>
      </c>
    </row>
    <row r="17" spans="2:11" ht="16.5" customHeight="1" x14ac:dyDescent="0.25">
      <c r="B17" s="51"/>
      <c r="C17" s="55" t="s">
        <v>7</v>
      </c>
      <c r="D17" s="55"/>
      <c r="E17" s="55"/>
      <c r="F17" s="55"/>
      <c r="G17" s="6"/>
      <c r="H17" s="6"/>
      <c r="I17" s="6"/>
      <c r="J17" s="6"/>
      <c r="K17" s="8">
        <f t="shared" ref="K17:K18" si="0">SUM(G17:J17)</f>
        <v>0</v>
      </c>
    </row>
    <row r="18" spans="2:11" ht="16.5" customHeight="1" x14ac:dyDescent="0.25">
      <c r="B18" s="51"/>
      <c r="C18" s="55" t="s">
        <v>8</v>
      </c>
      <c r="D18" s="55"/>
      <c r="E18" s="55"/>
      <c r="F18" s="55"/>
      <c r="G18" s="6"/>
      <c r="H18" s="6"/>
      <c r="I18" s="6"/>
      <c r="J18" s="6"/>
      <c r="K18" s="8">
        <f t="shared" si="0"/>
        <v>0</v>
      </c>
    </row>
    <row r="19" spans="2:11" ht="16.5" customHeight="1" x14ac:dyDescent="0.25">
      <c r="B19" s="51"/>
      <c r="C19" s="74" t="s">
        <v>30</v>
      </c>
      <c r="D19" s="74"/>
      <c r="E19" s="74"/>
      <c r="F19" s="74"/>
      <c r="G19" s="7">
        <f>IF(G17=0,0,G17/G16)</f>
        <v>0</v>
      </c>
      <c r="H19" s="7">
        <f>IF(H17=0,0,H17/H16)</f>
        <v>0</v>
      </c>
      <c r="I19" s="7">
        <f>IF(I17=0,0,I17/I16)</f>
        <v>0</v>
      </c>
      <c r="J19" s="7">
        <f>IF(J17=0,0,J17/J16)</f>
        <v>0</v>
      </c>
      <c r="K19" s="7">
        <f>IF(K17=0,0,K17/K16)</f>
        <v>0</v>
      </c>
    </row>
    <row r="20" spans="2:11" ht="16.5" customHeight="1" x14ac:dyDescent="0.25">
      <c r="B20" s="51"/>
      <c r="C20" s="74" t="s">
        <v>31</v>
      </c>
      <c r="D20" s="74"/>
      <c r="E20" s="74"/>
      <c r="F20" s="74"/>
      <c r="G20" s="7">
        <f>IF(G18=0,0,G18/G16)</f>
        <v>0</v>
      </c>
      <c r="H20" s="7">
        <f>IF(H18=0,0,H18/H16)</f>
        <v>0</v>
      </c>
      <c r="I20" s="7">
        <f>IF(I18=0,0,I18/I16)</f>
        <v>0</v>
      </c>
      <c r="J20" s="7">
        <f>IF(J18=0,0,J18/J16)</f>
        <v>0</v>
      </c>
      <c r="K20" s="7">
        <f>IF(K18=0,0,K18/K16)</f>
        <v>0</v>
      </c>
    </row>
    <row r="21" spans="2:11" ht="16.5" customHeight="1" x14ac:dyDescent="0.25">
      <c r="B21" s="51"/>
      <c r="C21" s="74" t="s">
        <v>32</v>
      </c>
      <c r="D21" s="74"/>
      <c r="E21" s="74"/>
      <c r="F21" s="74"/>
      <c r="G21" s="7">
        <f>IF(G18=0,0,G18/G17)</f>
        <v>0</v>
      </c>
      <c r="H21" s="7">
        <f>IF(H18=0,0,H18/H17)</f>
        <v>0</v>
      </c>
      <c r="I21" s="7">
        <f>IF(I18=0,0,I18/I17)</f>
        <v>0</v>
      </c>
      <c r="J21" s="7">
        <f>IF(J18=0,0,J18/J17)</f>
        <v>0</v>
      </c>
      <c r="K21" s="7">
        <f>IF(K18=0,0,K18/K17)</f>
        <v>0</v>
      </c>
    </row>
    <row r="22" spans="2:11" ht="16.5" customHeight="1" x14ac:dyDescent="0.25">
      <c r="B22" s="51" t="s">
        <v>19</v>
      </c>
      <c r="C22" s="55" t="s">
        <v>152</v>
      </c>
      <c r="D22" s="55"/>
      <c r="E22" s="55"/>
      <c r="F22" s="55"/>
      <c r="G22" s="6"/>
      <c r="H22" s="6"/>
      <c r="I22" s="6"/>
      <c r="J22" s="6"/>
      <c r="K22" s="8">
        <f t="shared" ref="K22" si="1">SUM(G22:J22)</f>
        <v>0</v>
      </c>
    </row>
    <row r="23" spans="2:11" ht="16.5" customHeight="1" x14ac:dyDescent="0.25">
      <c r="B23" s="51"/>
      <c r="C23" s="55" t="s">
        <v>18</v>
      </c>
      <c r="D23" s="55"/>
      <c r="E23" s="55"/>
      <c r="F23" s="55"/>
      <c r="G23" s="6"/>
      <c r="H23" s="6"/>
      <c r="I23" s="6"/>
      <c r="J23" s="6"/>
      <c r="K23" s="8">
        <f t="shared" ref="K23" si="2">SUM(G23:J23)</f>
        <v>0</v>
      </c>
    </row>
    <row r="24" spans="2:11" ht="16.5" customHeight="1" x14ac:dyDescent="0.25">
      <c r="B24" s="51"/>
      <c r="C24" s="74" t="s">
        <v>33</v>
      </c>
      <c r="D24" s="74"/>
      <c r="E24" s="74"/>
      <c r="F24" s="74"/>
      <c r="G24" s="7" t="str">
        <f>IF(OR(G22=0,G22=""),"-",(((G18-G22)/G22)))</f>
        <v>-</v>
      </c>
      <c r="H24" s="7" t="str">
        <f t="shared" ref="H24:K24" si="3">IF(OR(H22=0,H22=""),"-",(((H18-H22)/H22)))</f>
        <v>-</v>
      </c>
      <c r="I24" s="7" t="str">
        <f t="shared" si="3"/>
        <v>-</v>
      </c>
      <c r="J24" s="7" t="str">
        <f t="shared" si="3"/>
        <v>-</v>
      </c>
      <c r="K24" s="7" t="str">
        <f t="shared" si="3"/>
        <v>-</v>
      </c>
    </row>
    <row r="25" spans="2:11" ht="16.5" customHeight="1" x14ac:dyDescent="0.25">
      <c r="B25" s="51" t="s">
        <v>16</v>
      </c>
      <c r="C25" s="55" t="s">
        <v>27</v>
      </c>
      <c r="D25" s="55"/>
      <c r="E25" s="55"/>
      <c r="F25" s="55"/>
      <c r="G25" s="6"/>
      <c r="H25" s="6"/>
      <c r="I25" s="6"/>
      <c r="J25" s="6"/>
      <c r="K25" s="8">
        <f>SUM(G25:J25)</f>
        <v>0</v>
      </c>
    </row>
    <row r="26" spans="2:11" ht="16.5" customHeight="1" x14ac:dyDescent="0.25">
      <c r="B26" s="51"/>
      <c r="C26" s="61" t="s">
        <v>9</v>
      </c>
      <c r="D26" s="61"/>
      <c r="E26" s="61"/>
      <c r="F26" s="61"/>
      <c r="G26" s="8">
        <f>SUM(G27:G30)</f>
        <v>0</v>
      </c>
      <c r="H26" s="8">
        <f t="shared" ref="H26:J26" si="4">SUM(H27:H30)</f>
        <v>0</v>
      </c>
      <c r="I26" s="8">
        <f t="shared" si="4"/>
        <v>0</v>
      </c>
      <c r="J26" s="8">
        <f t="shared" si="4"/>
        <v>0</v>
      </c>
      <c r="K26" s="8">
        <f t="shared" ref="K26:K33" si="5">SUM(G26:J26)</f>
        <v>0</v>
      </c>
    </row>
    <row r="27" spans="2:11" ht="16.5" customHeight="1" x14ac:dyDescent="0.25">
      <c r="B27" s="51"/>
      <c r="C27" s="55" t="s">
        <v>10</v>
      </c>
      <c r="D27" s="55"/>
      <c r="E27" s="55"/>
      <c r="F27" s="55"/>
      <c r="G27" s="6"/>
      <c r="H27" s="6"/>
      <c r="I27" s="6"/>
      <c r="J27" s="6"/>
      <c r="K27" s="8">
        <f t="shared" si="5"/>
        <v>0</v>
      </c>
    </row>
    <row r="28" spans="2:11" ht="16.5" customHeight="1" x14ac:dyDescent="0.25">
      <c r="B28" s="51"/>
      <c r="C28" s="55" t="s">
        <v>11</v>
      </c>
      <c r="D28" s="55"/>
      <c r="E28" s="55"/>
      <c r="F28" s="55"/>
      <c r="G28" s="6"/>
      <c r="H28" s="6"/>
      <c r="I28" s="6"/>
      <c r="J28" s="6"/>
      <c r="K28" s="8">
        <f t="shared" si="5"/>
        <v>0</v>
      </c>
    </row>
    <row r="29" spans="2:11" ht="16.5" customHeight="1" x14ac:dyDescent="0.25">
      <c r="B29" s="51"/>
      <c r="C29" s="55" t="s">
        <v>12</v>
      </c>
      <c r="D29" s="55"/>
      <c r="E29" s="55"/>
      <c r="F29" s="55"/>
      <c r="G29" s="6"/>
      <c r="H29" s="6"/>
      <c r="I29" s="6"/>
      <c r="J29" s="6"/>
      <c r="K29" s="8">
        <f t="shared" si="5"/>
        <v>0</v>
      </c>
    </row>
    <row r="30" spans="2:11" ht="16.5" customHeight="1" x14ac:dyDescent="0.25">
      <c r="B30" s="51"/>
      <c r="C30" s="55" t="s">
        <v>13</v>
      </c>
      <c r="D30" s="55"/>
      <c r="E30" s="55"/>
      <c r="F30" s="55"/>
      <c r="G30" s="6"/>
      <c r="H30" s="6"/>
      <c r="I30" s="6"/>
      <c r="J30" s="6"/>
      <c r="K30" s="8">
        <f t="shared" si="5"/>
        <v>0</v>
      </c>
    </row>
    <row r="31" spans="2:11" ht="16.5" customHeight="1" x14ac:dyDescent="0.25">
      <c r="B31" s="51"/>
      <c r="C31" s="74" t="s">
        <v>34</v>
      </c>
      <c r="D31" s="74"/>
      <c r="E31" s="74"/>
      <c r="F31" s="74"/>
      <c r="G31" s="7">
        <f>IF(G26=0,0,G26/G25)</f>
        <v>0</v>
      </c>
      <c r="H31" s="7">
        <f t="shared" ref="H31:K31" si="6">IF(H26=0,0,H26/H25)</f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</row>
    <row r="32" spans="2:11" ht="16.5" customHeight="1" x14ac:dyDescent="0.25">
      <c r="B32" s="51" t="s">
        <v>21</v>
      </c>
      <c r="C32" s="55" t="s">
        <v>151</v>
      </c>
      <c r="D32" s="55"/>
      <c r="E32" s="55"/>
      <c r="F32" s="55"/>
      <c r="G32" s="9"/>
      <c r="H32" s="9"/>
      <c r="I32" s="9"/>
      <c r="J32" s="9"/>
      <c r="K32" s="8">
        <f t="shared" si="5"/>
        <v>0</v>
      </c>
    </row>
    <row r="33" spans="1:11" ht="16.5" customHeight="1" x14ac:dyDescent="0.25">
      <c r="B33" s="51"/>
      <c r="C33" s="55" t="s">
        <v>22</v>
      </c>
      <c r="D33" s="55"/>
      <c r="E33" s="55"/>
      <c r="F33" s="55"/>
      <c r="G33" s="9"/>
      <c r="H33" s="9"/>
      <c r="I33" s="9"/>
      <c r="J33" s="9"/>
      <c r="K33" s="8">
        <f t="shared" si="5"/>
        <v>0</v>
      </c>
    </row>
    <row r="34" spans="1:11" ht="16.5" customHeight="1" x14ac:dyDescent="0.25">
      <c r="B34" s="51"/>
      <c r="C34" s="74" t="s">
        <v>35</v>
      </c>
      <c r="D34" s="74"/>
      <c r="E34" s="74"/>
      <c r="F34" s="74"/>
      <c r="G34" s="12" t="str">
        <f>IF(OR(G32=0,G32=""),"-",(((G26-G32)/G32)))</f>
        <v>-</v>
      </c>
      <c r="H34" s="12" t="str">
        <f t="shared" ref="H34:K34" si="7">IF(OR(H32=0,H32=""),"-",(((H26-H32)/H32)))</f>
        <v>-</v>
      </c>
      <c r="I34" s="12" t="str">
        <f t="shared" si="7"/>
        <v>-</v>
      </c>
      <c r="J34" s="12" t="str">
        <f t="shared" si="7"/>
        <v>-</v>
      </c>
      <c r="K34" s="12" t="str">
        <f t="shared" si="7"/>
        <v>-</v>
      </c>
    </row>
    <row r="36" spans="1:11" ht="16.5" x14ac:dyDescent="0.25">
      <c r="A36" s="63" t="s">
        <v>47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31.5" x14ac:dyDescent="0.25">
      <c r="G37" s="10" t="s">
        <v>26</v>
      </c>
      <c r="H37" s="10" t="s">
        <v>25</v>
      </c>
      <c r="I37" s="3" t="s">
        <v>23</v>
      </c>
      <c r="J37" s="3" t="s">
        <v>5</v>
      </c>
      <c r="K37" s="4" t="s">
        <v>4</v>
      </c>
    </row>
    <row r="38" spans="1:11" ht="15.75" customHeight="1" x14ac:dyDescent="0.25">
      <c r="B38" s="51" t="s">
        <v>15</v>
      </c>
      <c r="C38" s="55" t="s">
        <v>6</v>
      </c>
      <c r="D38" s="55"/>
      <c r="E38" s="55"/>
      <c r="F38" s="55"/>
      <c r="G38" s="9"/>
      <c r="H38" s="9"/>
      <c r="I38" s="9"/>
      <c r="J38" s="9"/>
      <c r="K38" s="24">
        <f t="shared" ref="K38:K40" si="8">SUM(G38:J38)</f>
        <v>0</v>
      </c>
    </row>
    <row r="39" spans="1:11" ht="16.5" customHeight="1" x14ac:dyDescent="0.25">
      <c r="B39" s="51"/>
      <c r="C39" s="55" t="s">
        <v>14</v>
      </c>
      <c r="D39" s="55"/>
      <c r="E39" s="55"/>
      <c r="F39" s="55"/>
      <c r="G39" s="9"/>
      <c r="H39" s="9"/>
      <c r="I39" s="9"/>
      <c r="J39" s="9"/>
      <c r="K39" s="24">
        <f t="shared" si="8"/>
        <v>0</v>
      </c>
    </row>
    <row r="40" spans="1:11" ht="15.75" customHeight="1" x14ac:dyDescent="0.25">
      <c r="B40" s="51"/>
      <c r="C40" s="55" t="s">
        <v>17</v>
      </c>
      <c r="D40" s="55"/>
      <c r="E40" s="55"/>
      <c r="F40" s="55"/>
      <c r="G40" s="9"/>
      <c r="H40" s="9"/>
      <c r="I40" s="9"/>
      <c r="J40" s="9"/>
      <c r="K40" s="24">
        <f t="shared" si="8"/>
        <v>0</v>
      </c>
    </row>
    <row r="41" spans="1:11" ht="16.5" customHeight="1" x14ac:dyDescent="0.25">
      <c r="B41" s="51"/>
      <c r="C41" s="74" t="s">
        <v>36</v>
      </c>
      <c r="D41" s="74"/>
      <c r="E41" s="74"/>
      <c r="F41" s="74"/>
      <c r="G41" s="7" t="str">
        <f>IF(OR(G38=0,G38=""),"-",G40/G38)</f>
        <v>-</v>
      </c>
      <c r="H41" s="7" t="str">
        <f t="shared" ref="H41:K41" si="9">IF(OR(H38=0,H38=""),"-",H40/H38)</f>
        <v>-</v>
      </c>
      <c r="I41" s="7" t="str">
        <f t="shared" si="9"/>
        <v>-</v>
      </c>
      <c r="J41" s="7" t="str">
        <f t="shared" si="9"/>
        <v>-</v>
      </c>
      <c r="K41" s="7" t="str">
        <f t="shared" si="9"/>
        <v>-</v>
      </c>
    </row>
    <row r="42" spans="1:11" ht="16.5" customHeight="1" x14ac:dyDescent="0.25">
      <c r="B42" s="51"/>
      <c r="C42" s="74" t="s">
        <v>37</v>
      </c>
      <c r="D42" s="74"/>
      <c r="E42" s="74"/>
      <c r="F42" s="74"/>
      <c r="G42" s="7" t="str">
        <f>IF(OR(G39=0,G39=""),"-",G40/G39)</f>
        <v>-</v>
      </c>
      <c r="H42" s="7" t="str">
        <f t="shared" ref="H42:K42" si="10">IF(OR(H39=0,H39=""),"-",H40/H39)</f>
        <v>-</v>
      </c>
      <c r="I42" s="7" t="str">
        <f t="shared" si="10"/>
        <v>-</v>
      </c>
      <c r="J42" s="7" t="str">
        <f t="shared" si="10"/>
        <v>-</v>
      </c>
      <c r="K42" s="7" t="str">
        <f t="shared" si="10"/>
        <v>-</v>
      </c>
    </row>
    <row r="43" spans="1:11" ht="16.5" customHeight="1" x14ac:dyDescent="0.25">
      <c r="B43" s="51" t="s">
        <v>16</v>
      </c>
      <c r="C43" s="55" t="s">
        <v>27</v>
      </c>
      <c r="D43" s="55"/>
      <c r="E43" s="55"/>
      <c r="F43" s="55"/>
      <c r="G43" s="9"/>
      <c r="H43" s="9"/>
      <c r="I43" s="9"/>
      <c r="J43" s="9"/>
      <c r="K43" s="24">
        <f t="shared" ref="K43:K44" si="11">SUM(G43:J43)</f>
        <v>0</v>
      </c>
    </row>
    <row r="44" spans="1:11" ht="15.75" customHeight="1" x14ac:dyDescent="0.25">
      <c r="B44" s="51"/>
      <c r="C44" s="55" t="s">
        <v>24</v>
      </c>
      <c r="D44" s="55"/>
      <c r="E44" s="55"/>
      <c r="F44" s="55"/>
      <c r="G44" s="14"/>
      <c r="H44" s="14"/>
      <c r="I44" s="14"/>
      <c r="J44" s="14"/>
      <c r="K44" s="24">
        <f t="shared" si="11"/>
        <v>0</v>
      </c>
    </row>
    <row r="45" spans="1:11" ht="16.5" customHeight="1" x14ac:dyDescent="0.25">
      <c r="B45" s="51"/>
      <c r="C45" s="74" t="s">
        <v>34</v>
      </c>
      <c r="D45" s="74"/>
      <c r="E45" s="74"/>
      <c r="F45" s="74"/>
      <c r="G45" s="7" t="str">
        <f>IF(OR(G44=0,G43=""),"-",G44/G43)</f>
        <v>-</v>
      </c>
      <c r="H45" s="7" t="str">
        <f t="shared" ref="H45:K45" si="12">IF(OR(H44=0,H43=""),"-",H44/H43)</f>
        <v>-</v>
      </c>
      <c r="I45" s="7" t="str">
        <f t="shared" si="12"/>
        <v>-</v>
      </c>
      <c r="J45" s="7" t="str">
        <f t="shared" si="12"/>
        <v>-</v>
      </c>
      <c r="K45" s="7" t="str">
        <f t="shared" si="12"/>
        <v>-</v>
      </c>
    </row>
    <row r="46" spans="1:11" ht="16.5" customHeight="1" x14ac:dyDescent="0.25">
      <c r="B46" s="51" t="s">
        <v>21</v>
      </c>
      <c r="C46" s="55" t="s">
        <v>151</v>
      </c>
      <c r="D46" s="55"/>
      <c r="E46" s="55"/>
      <c r="F46" s="55"/>
      <c r="G46" s="9"/>
      <c r="H46" s="9"/>
      <c r="I46" s="9"/>
      <c r="J46" s="9"/>
      <c r="K46" s="8">
        <f t="shared" ref="K46:K47" si="13">SUM(G46:J46)</f>
        <v>0</v>
      </c>
    </row>
    <row r="47" spans="1:11" ht="16.5" customHeight="1" x14ac:dyDescent="0.25">
      <c r="B47" s="51"/>
      <c r="C47" s="55" t="s">
        <v>22</v>
      </c>
      <c r="D47" s="55"/>
      <c r="E47" s="55"/>
      <c r="F47" s="55"/>
      <c r="G47" s="9"/>
      <c r="H47" s="9"/>
      <c r="I47" s="9"/>
      <c r="J47" s="9"/>
      <c r="K47" s="8">
        <f t="shared" si="13"/>
        <v>0</v>
      </c>
    </row>
    <row r="48" spans="1:11" ht="16.5" customHeight="1" x14ac:dyDescent="0.25">
      <c r="B48" s="51"/>
      <c r="C48" s="74" t="s">
        <v>35</v>
      </c>
      <c r="D48" s="74"/>
      <c r="E48" s="74"/>
      <c r="F48" s="74"/>
      <c r="G48" s="12" t="str">
        <f>IF(OR(G46=0,G46=""),"-",(((G40-G46)/G46)))</f>
        <v>-</v>
      </c>
      <c r="H48" s="12" t="str">
        <f t="shared" ref="H48:K48" si="14">IF(OR(H46=0,H46=""),"-",(((H40-H46)/H46)))</f>
        <v>-</v>
      </c>
      <c r="I48" s="12" t="str">
        <f t="shared" si="14"/>
        <v>-</v>
      </c>
      <c r="J48" s="12" t="str">
        <f t="shared" si="14"/>
        <v>-</v>
      </c>
      <c r="K48" s="12" t="str">
        <f t="shared" si="14"/>
        <v>-</v>
      </c>
    </row>
  </sheetData>
  <mergeCells count="64">
    <mergeCell ref="C25:F25"/>
    <mergeCell ref="H11:K11"/>
    <mergeCell ref="H12:K12"/>
    <mergeCell ref="H9:K9"/>
    <mergeCell ref="H10:K10"/>
    <mergeCell ref="F9:G9"/>
    <mergeCell ref="F10:G10"/>
    <mergeCell ref="F11:G11"/>
    <mergeCell ref="F12:G12"/>
    <mergeCell ref="B4:C4"/>
    <mergeCell ref="B10:C10"/>
    <mergeCell ref="D10:E10"/>
    <mergeCell ref="B11:C11"/>
    <mergeCell ref="B12:C12"/>
    <mergeCell ref="D12:E12"/>
    <mergeCell ref="D11:E11"/>
    <mergeCell ref="A1:K1"/>
    <mergeCell ref="A2:K2"/>
    <mergeCell ref="B32:B34"/>
    <mergeCell ref="B38:B42"/>
    <mergeCell ref="A3:K3"/>
    <mergeCell ref="A14:K14"/>
    <mergeCell ref="A36:K36"/>
    <mergeCell ref="B16:B21"/>
    <mergeCell ref="B22:B24"/>
    <mergeCell ref="C16:F16"/>
    <mergeCell ref="C17:F17"/>
    <mergeCell ref="C18:F18"/>
    <mergeCell ref="F4:G4"/>
    <mergeCell ref="A8:K8"/>
    <mergeCell ref="H4:K5"/>
    <mergeCell ref="H6:K6"/>
    <mergeCell ref="B46:B48"/>
    <mergeCell ref="C20:F20"/>
    <mergeCell ref="C21:F21"/>
    <mergeCell ref="C22:F22"/>
    <mergeCell ref="C45:F45"/>
    <mergeCell ref="C46:F46"/>
    <mergeCell ref="C47:F47"/>
    <mergeCell ref="C48:F48"/>
    <mergeCell ref="B25:B31"/>
    <mergeCell ref="B43:B45"/>
    <mergeCell ref="C23:F23"/>
    <mergeCell ref="C24:F24"/>
    <mergeCell ref="C40:F40"/>
    <mergeCell ref="C41:F41"/>
    <mergeCell ref="C42:F42"/>
    <mergeCell ref="C43:F43"/>
    <mergeCell ref="C44:F44"/>
    <mergeCell ref="C19:F19"/>
    <mergeCell ref="D4:E4"/>
    <mergeCell ref="B9:C9"/>
    <mergeCell ref="D9:E9"/>
    <mergeCell ref="C39:F39"/>
    <mergeCell ref="C32:F32"/>
    <mergeCell ref="C33:F33"/>
    <mergeCell ref="C34:F34"/>
    <mergeCell ref="C38:F38"/>
    <mergeCell ref="C26:F26"/>
    <mergeCell ref="C27:F27"/>
    <mergeCell ref="C28:F28"/>
    <mergeCell ref="C29:F29"/>
    <mergeCell ref="C30:F30"/>
    <mergeCell ref="C31:F31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115申請</vt:lpstr>
      <vt:lpstr>115申請對照表</vt:lpstr>
      <vt:lpstr>115核銷 (代申請資料)</vt:lpstr>
      <vt:lpstr>115核銷</vt:lpstr>
      <vt:lpstr>'115申請'!Print_Area</vt:lpstr>
      <vt:lpstr>'115核銷'!Print_Area</vt:lpstr>
      <vt:lpstr>'115核銷 (代申請資料)'!Print_Area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連又潔</dc:creator>
  <cp:lastModifiedBy>張雲龍</cp:lastModifiedBy>
  <cp:lastPrinted>2025-06-04T02:56:19Z</cp:lastPrinted>
  <dcterms:created xsi:type="dcterms:W3CDTF">2024-09-10T07:21:38Z</dcterms:created>
  <dcterms:modified xsi:type="dcterms:W3CDTF">2025-06-30T09:27:59Z</dcterms:modified>
</cp:coreProperties>
</file>